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720" tabRatio="921"/>
  </bookViews>
  <sheets>
    <sheet name="Índice" sheetId="36" r:id="rId1"/>
    <sheet name="Quadro 1" sheetId="1" r:id="rId2"/>
    <sheet name="Quadro 2" sheetId="5" r:id="rId3"/>
    <sheet name="Quadro 3" sheetId="6" r:id="rId4"/>
    <sheet name="Quadro 4" sheetId="7" r:id="rId5"/>
    <sheet name="Quadro 5" sheetId="18" r:id="rId6"/>
    <sheet name="Quadro 6" sheetId="16" r:id="rId7"/>
    <sheet name="Quadro 7" sheetId="19" r:id="rId8"/>
    <sheet name="Quadro 8" sheetId="38" r:id="rId9"/>
    <sheet name="Quadro 9" sheetId="17" r:id="rId10"/>
    <sheet name="Quadro 10" sheetId="21" r:id="rId11"/>
    <sheet name="Gráfico 1" sheetId="2" r:id="rId12"/>
    <sheet name="Gráfico 2" sheetId="8" r:id="rId13"/>
    <sheet name="Gráfico 3" sheetId="9" r:id="rId14"/>
    <sheet name="Gráfico 4" sheetId="37" r:id="rId15"/>
    <sheet name="Gráfico 5" sheetId="20" r:id="rId16"/>
    <sheet name="Gráfico 6" sheetId="39" r:id="rId17"/>
    <sheet name="Gráfico 7" sheetId="23" r:id="rId18"/>
    <sheet name="Gráfico 8" sheetId="26" r:id="rId19"/>
    <sheet name="Gráfico 9" sheetId="29" r:id="rId20"/>
    <sheet name="Gráfico 10" sheetId="34" r:id="rId21"/>
    <sheet name="Metainformação" sheetId="3" r:id="rId22"/>
  </sheets>
  <definedNames>
    <definedName name="_xlnm._FilterDatabase" localSheetId="9" hidden="1">'Quadro 9'!$A$4:$AS$218</definedName>
    <definedName name="_xlnm.Print_Titles" localSheetId="0">Índice!$1:$2</definedName>
    <definedName name="_xlnm.Print_Titles" localSheetId="21">Metainformação!$1:$2</definedName>
    <definedName name="_xlnm.Print_Titles" localSheetId="1">'Quadro 1'!$1:$4</definedName>
    <definedName name="_xlnm.Print_Titles" localSheetId="2">'Quadro 2'!$1:$4</definedName>
    <definedName name="_xlnm.Print_Titles" localSheetId="3">'Quadro 3'!$1:$4</definedName>
    <definedName name="_xlnm.Print_Titles" localSheetId="4">'Quadro 4'!$1:$4</definedName>
  </definedNames>
  <calcPr calcId="162913"/>
</workbook>
</file>

<file path=xl/calcChain.xml><?xml version="1.0" encoding="utf-8"?>
<calcChain xmlns="http://schemas.openxmlformats.org/spreadsheetml/2006/main">
  <c r="I217" i="17" l="1"/>
  <c r="H217" i="17"/>
  <c r="I216" i="17"/>
  <c r="H216" i="17"/>
  <c r="I215" i="17"/>
  <c r="H215" i="17"/>
  <c r="I214" i="17"/>
  <c r="I213" i="17"/>
  <c r="I212" i="17"/>
  <c r="H212" i="17"/>
  <c r="I211" i="17"/>
  <c r="H211" i="17"/>
  <c r="I210" i="17"/>
  <c r="H210" i="17"/>
  <c r="I209" i="17"/>
  <c r="H209" i="17"/>
  <c r="I208" i="17"/>
  <c r="I207" i="17"/>
  <c r="H207" i="17"/>
  <c r="I206" i="17"/>
  <c r="I205" i="17"/>
  <c r="H205" i="17"/>
  <c r="I204" i="17"/>
  <c r="H204" i="17"/>
  <c r="I203" i="17"/>
  <c r="H203" i="17"/>
  <c r="I202" i="17"/>
  <c r="H202" i="17"/>
  <c r="I201" i="17"/>
  <c r="H201" i="17"/>
  <c r="I200" i="17"/>
  <c r="H200" i="17"/>
  <c r="I199" i="17"/>
  <c r="H199" i="17"/>
  <c r="I198" i="17"/>
  <c r="H198" i="17"/>
  <c r="I197" i="17"/>
  <c r="H197" i="17"/>
  <c r="I196" i="17"/>
  <c r="H196" i="17"/>
  <c r="I195" i="17"/>
  <c r="H195" i="17"/>
  <c r="I193" i="17"/>
  <c r="H193" i="17"/>
  <c r="I192" i="17"/>
  <c r="H192" i="17"/>
  <c r="I191" i="17"/>
  <c r="H191" i="17"/>
  <c r="I187" i="17"/>
  <c r="H187" i="17"/>
  <c r="I186" i="17"/>
  <c r="H186" i="17"/>
  <c r="I185" i="17"/>
  <c r="H185" i="17"/>
  <c r="I184" i="17"/>
  <c r="H184" i="17"/>
  <c r="I183" i="17"/>
  <c r="H183" i="17"/>
  <c r="I181" i="17"/>
  <c r="H181" i="17"/>
  <c r="I178" i="17"/>
  <c r="H178" i="17"/>
  <c r="I177" i="17"/>
  <c r="H177" i="17"/>
  <c r="I176" i="17"/>
  <c r="H176" i="17"/>
  <c r="I175" i="17"/>
  <c r="H175" i="17"/>
  <c r="I174" i="17"/>
  <c r="H174" i="17"/>
  <c r="I173" i="17"/>
  <c r="H173" i="17"/>
  <c r="I172" i="17"/>
  <c r="H172" i="17"/>
  <c r="I171" i="17"/>
  <c r="H171" i="17"/>
  <c r="I169" i="17"/>
  <c r="H169" i="17"/>
  <c r="I168" i="17"/>
  <c r="H168" i="17"/>
  <c r="I167" i="17"/>
  <c r="H167" i="17"/>
  <c r="I166" i="17"/>
  <c r="H166" i="17"/>
  <c r="I165" i="17"/>
  <c r="H165" i="17"/>
  <c r="I163" i="17"/>
  <c r="H163" i="17"/>
  <c r="I162" i="17"/>
  <c r="I161" i="17"/>
  <c r="H161" i="17"/>
  <c r="I160" i="17"/>
  <c r="H160" i="17"/>
  <c r="I159" i="17"/>
  <c r="H159" i="17"/>
  <c r="I158" i="17"/>
  <c r="H158" i="17"/>
  <c r="I157" i="17"/>
  <c r="H157" i="17"/>
  <c r="I156" i="17"/>
  <c r="H156" i="17"/>
  <c r="I155" i="17"/>
  <c r="H155" i="17"/>
  <c r="I154" i="17"/>
  <c r="H154" i="17"/>
  <c r="I153" i="17"/>
  <c r="I152" i="17"/>
  <c r="H152" i="17"/>
  <c r="I151" i="17"/>
  <c r="H151" i="17"/>
  <c r="I150" i="17"/>
  <c r="H150" i="17"/>
  <c r="I149" i="17"/>
  <c r="H149" i="17"/>
  <c r="I148" i="17"/>
  <c r="H148" i="17"/>
  <c r="I147" i="17"/>
  <c r="H147" i="17"/>
  <c r="I146" i="17"/>
  <c r="H146" i="17"/>
  <c r="I145" i="17"/>
  <c r="H145" i="17"/>
  <c r="I144" i="17"/>
  <c r="H144" i="17"/>
  <c r="I142" i="17"/>
  <c r="H142" i="17"/>
  <c r="I141" i="17"/>
  <c r="H141" i="17"/>
  <c r="I139" i="17"/>
  <c r="H139" i="17"/>
  <c r="I137" i="17"/>
  <c r="H137" i="17"/>
  <c r="I136" i="17"/>
  <c r="H136" i="17"/>
  <c r="I135" i="17"/>
  <c r="H135" i="17"/>
  <c r="I134" i="17"/>
  <c r="H134" i="17"/>
  <c r="I133" i="17"/>
  <c r="H133" i="17"/>
  <c r="I132" i="17"/>
  <c r="H132" i="17"/>
  <c r="I131" i="17"/>
  <c r="H131" i="17"/>
  <c r="I130" i="17"/>
  <c r="H130" i="17"/>
  <c r="I129" i="17"/>
  <c r="H129" i="17"/>
  <c r="I128" i="17"/>
  <c r="H128" i="17"/>
  <c r="I127" i="17"/>
  <c r="H127" i="17"/>
  <c r="I126" i="17"/>
  <c r="H126" i="17"/>
  <c r="I123" i="17"/>
  <c r="H123" i="17"/>
  <c r="I122" i="17"/>
  <c r="H122" i="17"/>
  <c r="I121" i="17"/>
  <c r="H121" i="17"/>
  <c r="I120" i="17"/>
  <c r="H120" i="17"/>
  <c r="I119" i="17"/>
  <c r="H119" i="17"/>
  <c r="I118" i="17"/>
  <c r="H118" i="17"/>
  <c r="I117" i="17"/>
  <c r="H117" i="17"/>
  <c r="I116" i="17"/>
  <c r="H116" i="17"/>
  <c r="I115" i="17"/>
  <c r="H115" i="17"/>
  <c r="I114" i="17"/>
  <c r="H114" i="17"/>
  <c r="I113" i="17"/>
  <c r="H113" i="17"/>
  <c r="I112" i="17"/>
  <c r="H112" i="17"/>
  <c r="I111" i="17"/>
  <c r="H111" i="17"/>
  <c r="I110" i="17"/>
  <c r="H110" i="17"/>
  <c r="I109" i="17"/>
  <c r="H109" i="17"/>
  <c r="I108" i="17"/>
  <c r="H108" i="17"/>
  <c r="I107" i="17"/>
  <c r="I106" i="17"/>
  <c r="H106" i="17"/>
  <c r="I105" i="17"/>
  <c r="H105" i="17"/>
  <c r="I102" i="17"/>
  <c r="H102" i="17"/>
  <c r="I101" i="17"/>
  <c r="I95" i="17"/>
  <c r="I94" i="17"/>
  <c r="H94" i="17"/>
  <c r="I93" i="17"/>
  <c r="H93" i="17"/>
  <c r="I92" i="17"/>
  <c r="H92" i="17"/>
  <c r="I91" i="17"/>
  <c r="H91" i="17"/>
  <c r="I90" i="17"/>
  <c r="H90" i="17"/>
  <c r="I89" i="17"/>
  <c r="H89" i="17"/>
  <c r="I87" i="17"/>
  <c r="H87" i="17"/>
  <c r="I86" i="17"/>
  <c r="I85" i="17"/>
  <c r="H85" i="17"/>
  <c r="I82" i="17"/>
  <c r="H82" i="17"/>
  <c r="I81" i="17"/>
  <c r="H81" i="17"/>
  <c r="I80" i="17"/>
  <c r="H80" i="17"/>
  <c r="I79" i="17"/>
  <c r="H79" i="17"/>
  <c r="I78" i="17"/>
  <c r="H78" i="17"/>
  <c r="I76" i="17"/>
  <c r="H76" i="17"/>
  <c r="I75" i="17"/>
  <c r="H75" i="17"/>
  <c r="I74" i="17"/>
  <c r="H74" i="17"/>
  <c r="I73" i="17"/>
  <c r="H73" i="17"/>
  <c r="I72" i="17"/>
  <c r="H72" i="17"/>
  <c r="I71" i="17"/>
  <c r="H71" i="17"/>
  <c r="I70" i="17"/>
  <c r="H70" i="17"/>
  <c r="I69" i="17"/>
  <c r="H69" i="17"/>
  <c r="I68" i="17"/>
  <c r="H68" i="17"/>
  <c r="I67" i="17"/>
  <c r="H67" i="17"/>
  <c r="I65" i="17"/>
  <c r="H65" i="17"/>
  <c r="I63" i="17"/>
  <c r="H63" i="17"/>
  <c r="I62" i="17"/>
  <c r="H62" i="17"/>
  <c r="I61" i="17"/>
  <c r="H61" i="17"/>
  <c r="I60" i="17"/>
  <c r="H60" i="17"/>
  <c r="I59" i="17"/>
  <c r="H59" i="17"/>
  <c r="I58" i="17"/>
  <c r="H58" i="17"/>
  <c r="I56" i="17"/>
  <c r="H56" i="17"/>
  <c r="I55" i="17"/>
  <c r="H55" i="17"/>
  <c r="I54" i="17"/>
  <c r="H54" i="17"/>
  <c r="I52" i="17"/>
  <c r="H52" i="17"/>
  <c r="I51" i="17"/>
  <c r="H51" i="17"/>
  <c r="I49" i="17"/>
  <c r="I48" i="17"/>
  <c r="H48" i="17"/>
  <c r="I47" i="17"/>
  <c r="H47" i="17"/>
  <c r="I46" i="17"/>
  <c r="H46" i="17"/>
  <c r="I45" i="17"/>
  <c r="H45" i="17"/>
  <c r="I43" i="17"/>
  <c r="H43" i="17"/>
  <c r="I42" i="17"/>
  <c r="H42" i="17"/>
  <c r="I41" i="17"/>
  <c r="H41" i="17"/>
  <c r="I40" i="17"/>
  <c r="H40" i="17"/>
  <c r="I39" i="17"/>
  <c r="H39" i="17"/>
  <c r="I38" i="17"/>
  <c r="H38" i="17"/>
  <c r="I37" i="17"/>
  <c r="H37" i="17"/>
  <c r="I36" i="17"/>
  <c r="H36" i="17"/>
  <c r="I35" i="17"/>
  <c r="H35" i="17"/>
  <c r="I33" i="17"/>
  <c r="H33" i="17"/>
  <c r="I32" i="17"/>
  <c r="H32" i="17"/>
  <c r="I31" i="17"/>
  <c r="H31" i="17"/>
  <c r="I30" i="17"/>
  <c r="H30" i="17"/>
  <c r="I29" i="17"/>
  <c r="H29" i="17"/>
  <c r="I28" i="17"/>
  <c r="H28" i="17"/>
  <c r="I27" i="17"/>
  <c r="H27" i="17"/>
  <c r="I26" i="17"/>
  <c r="H26" i="17"/>
  <c r="I25" i="17"/>
  <c r="H25" i="17"/>
  <c r="I24" i="17"/>
  <c r="I23" i="17"/>
  <c r="H23" i="17"/>
  <c r="I20" i="17"/>
  <c r="H20" i="17"/>
  <c r="I19" i="17"/>
  <c r="H19" i="17"/>
  <c r="I18" i="17"/>
  <c r="H18" i="17"/>
  <c r="I17" i="17"/>
  <c r="I16" i="17"/>
  <c r="H16" i="17"/>
  <c r="I15" i="17"/>
  <c r="H15" i="17"/>
  <c r="I14" i="17"/>
  <c r="H14" i="17"/>
  <c r="I13" i="17"/>
  <c r="H13" i="17"/>
  <c r="I12" i="17"/>
  <c r="H12" i="17"/>
  <c r="I11" i="17"/>
  <c r="H11" i="17"/>
  <c r="I8" i="17"/>
  <c r="H8" i="17"/>
  <c r="I7" i="17"/>
  <c r="H7" i="17"/>
  <c r="I6" i="17"/>
  <c r="H6" i="17"/>
  <c r="I5" i="17"/>
  <c r="H5" i="17"/>
  <c r="G6" i="17"/>
  <c r="G217" i="17"/>
  <c r="G216" i="17"/>
  <c r="G215" i="17"/>
  <c r="G213" i="17"/>
  <c r="G212" i="17"/>
  <c r="G211" i="17"/>
  <c r="G210" i="17"/>
  <c r="G209" i="17"/>
  <c r="G208" i="17"/>
  <c r="G207" i="17"/>
  <c r="G206" i="17"/>
  <c r="G205" i="17"/>
  <c r="G204" i="17"/>
  <c r="G203" i="17"/>
  <c r="G202" i="17"/>
  <c r="G201" i="17"/>
  <c r="G200" i="17"/>
  <c r="G199" i="17"/>
  <c r="G198" i="17"/>
  <c r="G197" i="17"/>
  <c r="G196" i="17"/>
  <c r="G195" i="17"/>
  <c r="G193" i="17"/>
  <c r="G192" i="17"/>
  <c r="G191" i="17"/>
  <c r="G187" i="17"/>
  <c r="G186" i="17"/>
  <c r="G185" i="17"/>
  <c r="G184" i="17"/>
  <c r="G183" i="17"/>
  <c r="G178" i="17"/>
  <c r="G177" i="17"/>
  <c r="G176" i="17"/>
  <c r="G175" i="17"/>
  <c r="G174" i="17"/>
  <c r="G173" i="17"/>
  <c r="G172" i="17"/>
  <c r="G171" i="17"/>
  <c r="G169" i="17"/>
  <c r="G168" i="17"/>
  <c r="G167" i="17"/>
  <c r="G166" i="17"/>
  <c r="G165" i="17"/>
  <c r="G163" i="17"/>
  <c r="G161" i="17"/>
  <c r="G160" i="17"/>
  <c r="G159" i="17"/>
  <c r="G158" i="17"/>
  <c r="G157" i="17"/>
  <c r="G156" i="17"/>
  <c r="G155" i="17"/>
  <c r="G154" i="17"/>
  <c r="G152" i="17"/>
  <c r="G151" i="17"/>
  <c r="G150" i="17"/>
  <c r="G149" i="17"/>
  <c r="G148" i="17"/>
  <c r="G147" i="17"/>
  <c r="G146" i="17"/>
  <c r="G145" i="17"/>
  <c r="G144" i="17"/>
  <c r="G142" i="17"/>
  <c r="G141" i="17"/>
  <c r="G140" i="17"/>
  <c r="G139" i="17"/>
  <c r="G137" i="17"/>
  <c r="G136" i="17"/>
  <c r="G135" i="17"/>
  <c r="G134" i="17"/>
  <c r="G133" i="17"/>
  <c r="G132" i="17"/>
  <c r="G131" i="17"/>
  <c r="G130" i="17"/>
  <c r="G129" i="17"/>
  <c r="G128" i="17"/>
  <c r="G127" i="17"/>
  <c r="G126" i="17"/>
  <c r="G123" i="17"/>
  <c r="G122" i="17"/>
  <c r="G121" i="17"/>
  <c r="G120" i="17"/>
  <c r="G119" i="17"/>
  <c r="G118" i="17"/>
  <c r="G117" i="17"/>
  <c r="G116" i="17"/>
  <c r="G115" i="17"/>
  <c r="G114" i="17"/>
  <c r="G113" i="17"/>
  <c r="G112" i="17"/>
  <c r="G111" i="17"/>
  <c r="G110" i="17"/>
  <c r="G109" i="17"/>
  <c r="G108" i="17"/>
  <c r="G107" i="17"/>
  <c r="G106" i="17"/>
  <c r="G105" i="17"/>
  <c r="G102" i="17"/>
  <c r="G101" i="17"/>
  <c r="G95" i="17"/>
  <c r="G94" i="17"/>
  <c r="G93" i="17"/>
  <c r="G92" i="17"/>
  <c r="G91" i="17"/>
  <c r="G90" i="17"/>
  <c r="G89" i="17"/>
  <c r="G87" i="17"/>
  <c r="G86" i="17"/>
  <c r="G85" i="17"/>
  <c r="G82" i="17"/>
  <c r="G81" i="17"/>
  <c r="G80" i="17"/>
  <c r="G79" i="17"/>
  <c r="G78" i="17"/>
  <c r="G76" i="17"/>
  <c r="G75" i="17"/>
  <c r="G74" i="17"/>
  <c r="G73" i="17"/>
  <c r="G72" i="17"/>
  <c r="G71" i="17"/>
  <c r="G70" i="17"/>
  <c r="G69" i="17"/>
  <c r="G68" i="17"/>
  <c r="G67" i="17"/>
  <c r="G65" i="17"/>
  <c r="G63" i="17"/>
  <c r="G62" i="17"/>
  <c r="G61" i="17"/>
  <c r="G60" i="17"/>
  <c r="G59" i="17"/>
  <c r="G58" i="17"/>
  <c r="G56" i="17"/>
  <c r="G55" i="17"/>
  <c r="G54" i="17"/>
  <c r="G52" i="17"/>
  <c r="G51" i="17"/>
  <c r="G49" i="17"/>
  <c r="G48" i="17"/>
  <c r="G47" i="17"/>
  <c r="G46" i="17"/>
  <c r="G45" i="17"/>
  <c r="G43" i="17"/>
  <c r="G42" i="17"/>
  <c r="G41" i="17"/>
  <c r="G40" i="17"/>
  <c r="G39" i="17"/>
  <c r="G38" i="17"/>
  <c r="G37" i="17"/>
  <c r="G36" i="17"/>
  <c r="G35" i="17"/>
  <c r="G33" i="17"/>
  <c r="G32" i="17"/>
  <c r="G31" i="17"/>
  <c r="G30" i="17"/>
  <c r="G29" i="17"/>
  <c r="G27" i="17"/>
  <c r="G26" i="17"/>
  <c r="G25" i="17"/>
  <c r="G24" i="17"/>
  <c r="G23" i="17"/>
  <c r="G20" i="17"/>
  <c r="G19" i="17"/>
  <c r="G18" i="17"/>
  <c r="G17" i="17"/>
  <c r="G16" i="17"/>
  <c r="G15" i="17"/>
  <c r="G14" i="17"/>
  <c r="G13" i="17"/>
  <c r="G12" i="17"/>
  <c r="G11" i="17"/>
  <c r="G8" i="17"/>
  <c r="G7" i="17"/>
  <c r="G5" i="17"/>
  <c r="U7" i="19" l="1"/>
  <c r="F6" i="18"/>
  <c r="U34" i="19" l="1"/>
  <c r="U35" i="19"/>
  <c r="U36" i="19"/>
  <c r="U33" i="19"/>
  <c r="U32" i="19"/>
  <c r="O33" i="19"/>
  <c r="P33" i="19"/>
  <c r="Q33" i="19"/>
  <c r="R33" i="19"/>
  <c r="S33" i="19"/>
  <c r="T33" i="19"/>
  <c r="O34" i="19"/>
  <c r="P34" i="19"/>
  <c r="Q34" i="19"/>
  <c r="R34" i="19"/>
  <c r="S34" i="19"/>
  <c r="T34" i="19"/>
  <c r="O35" i="19"/>
  <c r="P35" i="19"/>
  <c r="Q35" i="19"/>
  <c r="R35" i="19"/>
  <c r="S35" i="19"/>
  <c r="T35" i="19"/>
  <c r="O36" i="19"/>
  <c r="P36" i="19"/>
  <c r="Q36" i="19"/>
  <c r="R36" i="19"/>
  <c r="S36" i="19"/>
  <c r="T36" i="19"/>
  <c r="C33" i="19"/>
  <c r="U29" i="19"/>
  <c r="D29" i="19"/>
  <c r="E29" i="19"/>
  <c r="F29" i="19"/>
  <c r="G29" i="19"/>
  <c r="H29" i="19"/>
  <c r="I29" i="19"/>
  <c r="J29" i="19"/>
  <c r="K29" i="19"/>
  <c r="L29" i="19"/>
  <c r="M29" i="19"/>
  <c r="N29" i="19"/>
  <c r="O29" i="19"/>
  <c r="P29" i="19"/>
  <c r="Q29" i="19"/>
  <c r="R29" i="19"/>
  <c r="S29" i="19"/>
  <c r="T29" i="19"/>
  <c r="C29" i="19"/>
  <c r="U26" i="19"/>
  <c r="D26" i="19"/>
  <c r="E26" i="19"/>
  <c r="F26" i="19"/>
  <c r="G26" i="19"/>
  <c r="H26" i="19"/>
  <c r="I26" i="19"/>
  <c r="J26" i="19"/>
  <c r="K26" i="19"/>
  <c r="L26" i="19"/>
  <c r="M26" i="19"/>
  <c r="N26" i="19"/>
  <c r="O26" i="19"/>
  <c r="P26" i="19"/>
  <c r="Q26" i="19"/>
  <c r="R26" i="19"/>
  <c r="S26" i="19"/>
  <c r="T26" i="19"/>
  <c r="C26" i="19"/>
  <c r="D32" i="19"/>
  <c r="E32" i="19"/>
  <c r="F32" i="19"/>
  <c r="G32" i="19"/>
  <c r="H32" i="19"/>
  <c r="I32" i="19"/>
  <c r="J32" i="19"/>
  <c r="K32" i="19"/>
  <c r="L32" i="19"/>
  <c r="M32" i="19"/>
  <c r="N32" i="19"/>
  <c r="O32" i="19"/>
  <c r="P32" i="19"/>
  <c r="Q32" i="19"/>
  <c r="R32" i="19"/>
  <c r="S32" i="19"/>
  <c r="T32" i="19"/>
  <c r="C32" i="19"/>
  <c r="U31" i="19" l="1"/>
  <c r="C31" i="19"/>
  <c r="D31" i="19"/>
  <c r="E31" i="19"/>
  <c r="F31" i="19"/>
  <c r="G31" i="19"/>
  <c r="H31" i="19"/>
  <c r="I31" i="19"/>
  <c r="J31" i="19"/>
  <c r="K31" i="19"/>
  <c r="L31" i="19"/>
  <c r="M31" i="19"/>
  <c r="N31" i="19"/>
  <c r="O31" i="19"/>
  <c r="P31" i="19"/>
  <c r="Q31" i="19"/>
  <c r="R31" i="19"/>
  <c r="S31" i="19"/>
  <c r="T31" i="19"/>
  <c r="U30" i="19"/>
  <c r="C30" i="19"/>
  <c r="U28" i="19"/>
  <c r="D30" i="19"/>
  <c r="E30" i="19"/>
  <c r="F30" i="19"/>
  <c r="G30" i="19"/>
  <c r="H30" i="19"/>
  <c r="I30" i="19"/>
  <c r="J30" i="19"/>
  <c r="K30" i="19"/>
  <c r="L30" i="19"/>
  <c r="M30" i="19"/>
  <c r="N30" i="19"/>
  <c r="O30" i="19"/>
  <c r="P30" i="19"/>
  <c r="Q30" i="19"/>
  <c r="R30" i="19"/>
  <c r="S30" i="19"/>
  <c r="T30" i="19"/>
  <c r="C28" i="19"/>
  <c r="U27" i="19"/>
  <c r="D28" i="19"/>
  <c r="E28" i="19"/>
  <c r="F28" i="19"/>
  <c r="G28" i="19"/>
  <c r="H28" i="19"/>
  <c r="I28" i="19"/>
  <c r="J28" i="19"/>
  <c r="K28" i="19"/>
  <c r="L28" i="19"/>
  <c r="M28" i="19"/>
  <c r="N28" i="19"/>
  <c r="O28" i="19"/>
  <c r="P28" i="19"/>
  <c r="Q28" i="19"/>
  <c r="R28" i="19"/>
  <c r="S28" i="19"/>
  <c r="T28" i="19"/>
  <c r="C27" i="19" l="1"/>
  <c r="U25" i="19"/>
  <c r="D27" i="19"/>
  <c r="E27" i="19"/>
  <c r="F27" i="19"/>
  <c r="G27" i="19"/>
  <c r="H27" i="19"/>
  <c r="I27" i="19"/>
  <c r="J27" i="19"/>
  <c r="K27" i="19"/>
  <c r="L27" i="19"/>
  <c r="M27" i="19"/>
  <c r="N27" i="19"/>
  <c r="O27" i="19"/>
  <c r="P27" i="19"/>
  <c r="Q27" i="19"/>
  <c r="R27" i="19"/>
  <c r="S27" i="19"/>
  <c r="T27" i="19"/>
  <c r="C25" i="19"/>
  <c r="U24" i="19"/>
  <c r="D25" i="19"/>
  <c r="E25" i="19"/>
  <c r="F25" i="19"/>
  <c r="G25" i="19"/>
  <c r="H25" i="19"/>
  <c r="I25" i="19"/>
  <c r="J25" i="19"/>
  <c r="K25" i="19"/>
  <c r="L25" i="19"/>
  <c r="M25" i="19"/>
  <c r="N25" i="19"/>
  <c r="O25" i="19"/>
  <c r="P25" i="19"/>
  <c r="Q25" i="19"/>
  <c r="R25" i="19"/>
  <c r="S25" i="19"/>
  <c r="T25" i="19"/>
  <c r="C24" i="19"/>
  <c r="U23" i="19"/>
  <c r="D24" i="19"/>
  <c r="E24" i="19"/>
  <c r="F24" i="19"/>
  <c r="G24" i="19"/>
  <c r="H24" i="19"/>
  <c r="I24" i="19"/>
  <c r="J24" i="19"/>
  <c r="K24" i="19"/>
  <c r="L24" i="19"/>
  <c r="M24" i="19"/>
  <c r="N24" i="19"/>
  <c r="O24" i="19"/>
  <c r="P24" i="19"/>
  <c r="Q24" i="19"/>
  <c r="R24" i="19"/>
  <c r="S24" i="19"/>
  <c r="T24" i="19"/>
  <c r="C23" i="19"/>
  <c r="U22" i="19"/>
  <c r="D23" i="19"/>
  <c r="E23" i="19"/>
  <c r="F23" i="19"/>
  <c r="G23" i="19"/>
  <c r="H23" i="19"/>
  <c r="I23" i="19"/>
  <c r="J23" i="19"/>
  <c r="K23" i="19"/>
  <c r="L23" i="19"/>
  <c r="M23" i="19"/>
  <c r="N23" i="19"/>
  <c r="O23" i="19"/>
  <c r="P23" i="19"/>
  <c r="Q23" i="19"/>
  <c r="R23" i="19"/>
  <c r="S23" i="19"/>
  <c r="T23" i="19"/>
  <c r="C22" i="19"/>
  <c r="D33" i="19"/>
  <c r="E33" i="19"/>
  <c r="F33" i="19"/>
  <c r="G33" i="19"/>
  <c r="H33" i="19"/>
  <c r="I33" i="19"/>
  <c r="J33" i="19"/>
  <c r="K33" i="19"/>
  <c r="L33" i="19"/>
  <c r="M33" i="19"/>
  <c r="N33" i="19"/>
  <c r="C34" i="19"/>
  <c r="D34" i="19"/>
  <c r="E34" i="19"/>
  <c r="F34" i="19"/>
  <c r="G34" i="19"/>
  <c r="H34" i="19"/>
  <c r="I34" i="19"/>
  <c r="J34" i="19"/>
  <c r="K34" i="19"/>
  <c r="L34" i="19"/>
  <c r="M34" i="19"/>
  <c r="N34" i="19"/>
  <c r="C35" i="19"/>
  <c r="D35" i="19"/>
  <c r="E35" i="19"/>
  <c r="F35" i="19"/>
  <c r="G35" i="19"/>
  <c r="H35" i="19"/>
  <c r="I35" i="19"/>
  <c r="J35" i="19"/>
  <c r="K35" i="19"/>
  <c r="L35" i="19"/>
  <c r="M35" i="19"/>
  <c r="N35" i="19"/>
  <c r="C36" i="19"/>
  <c r="D36" i="19"/>
  <c r="E36" i="19"/>
  <c r="F36" i="19"/>
  <c r="G36" i="19"/>
  <c r="H36" i="19"/>
  <c r="I36" i="19"/>
  <c r="J36" i="19"/>
  <c r="K36" i="19"/>
  <c r="L36" i="19"/>
  <c r="M36" i="19"/>
  <c r="N36" i="19"/>
  <c r="D22" i="19"/>
  <c r="E22" i="19"/>
  <c r="F22" i="19"/>
  <c r="G22" i="19"/>
  <c r="H22" i="19"/>
  <c r="I22" i="19"/>
  <c r="J22" i="19"/>
  <c r="K22" i="19"/>
  <c r="L22" i="19"/>
  <c r="M22" i="19"/>
  <c r="N22" i="19"/>
  <c r="O22" i="19"/>
  <c r="P22" i="19"/>
  <c r="Q22" i="19"/>
  <c r="R22" i="19"/>
  <c r="S22" i="19"/>
  <c r="T22" i="19"/>
  <c r="U18" i="19"/>
  <c r="U16" i="19"/>
  <c r="U12" i="19"/>
  <c r="U20" i="19"/>
  <c r="U19" i="19"/>
  <c r="U17" i="19"/>
  <c r="U15" i="19"/>
  <c r="U14" i="19"/>
  <c r="U13" i="19"/>
  <c r="U11" i="19"/>
  <c r="U10" i="19"/>
  <c r="U9" i="19"/>
  <c r="U8" i="19"/>
  <c r="U6" i="19"/>
  <c r="I6" i="18"/>
  <c r="F22" i="18"/>
  <c r="J28" i="18"/>
  <c r="I28" i="18"/>
  <c r="H28" i="18"/>
  <c r="G28" i="18"/>
  <c r="F28" i="18"/>
  <c r="J27" i="18"/>
  <c r="I27" i="18"/>
  <c r="H27" i="18"/>
  <c r="G27" i="18"/>
  <c r="F27" i="18"/>
  <c r="J26" i="18"/>
  <c r="I26" i="18"/>
  <c r="H26" i="18"/>
  <c r="G26" i="18"/>
  <c r="F26" i="18"/>
  <c r="J25" i="18"/>
  <c r="I25" i="18"/>
  <c r="H25" i="18"/>
  <c r="G25" i="18"/>
  <c r="F25" i="18"/>
  <c r="J24" i="18"/>
  <c r="I24" i="18"/>
  <c r="H24" i="18"/>
  <c r="G24" i="18"/>
  <c r="F24" i="18"/>
  <c r="J23" i="18"/>
  <c r="I23" i="18"/>
  <c r="H23" i="18"/>
  <c r="G23" i="18"/>
  <c r="F23" i="18"/>
  <c r="D67" i="5" l="1"/>
  <c r="D66" i="6"/>
  <c r="D65" i="6"/>
  <c r="D64" i="6"/>
  <c r="D63" i="6"/>
  <c r="D62" i="6"/>
  <c r="D61" i="6"/>
  <c r="E62" i="1"/>
  <c r="E67" i="1"/>
  <c r="E66" i="1"/>
  <c r="E65" i="1"/>
  <c r="E64" i="1"/>
  <c r="E63" i="1"/>
  <c r="D64" i="5"/>
  <c r="D66" i="5"/>
  <c r="D65" i="5"/>
  <c r="D63" i="5"/>
  <c r="D62" i="5"/>
  <c r="D61" i="5"/>
  <c r="D69" i="5"/>
  <c r="E9" i="1"/>
  <c r="B4" i="36" l="1"/>
  <c r="C7" i="36" l="1"/>
  <c r="C8" i="36"/>
  <c r="C10" i="36"/>
  <c r="C11" i="36"/>
  <c r="C12" i="36"/>
  <c r="F29" i="7" l="1"/>
  <c r="F28" i="7"/>
  <c r="F27" i="7"/>
  <c r="F26" i="7"/>
  <c r="F25" i="7"/>
  <c r="F23" i="7"/>
  <c r="F22" i="7"/>
  <c r="F21" i="7"/>
  <c r="F20" i="7"/>
  <c r="F19" i="7"/>
  <c r="F18" i="7"/>
  <c r="F16" i="7"/>
  <c r="F15" i="7"/>
  <c r="F14" i="7"/>
  <c r="F13" i="7"/>
  <c r="F12" i="7"/>
  <c r="F11" i="7"/>
  <c r="F10" i="7"/>
  <c r="F9" i="7"/>
  <c r="F8" i="7"/>
  <c r="F7" i="7"/>
  <c r="D29" i="7"/>
  <c r="D28" i="7"/>
  <c r="D27" i="7"/>
  <c r="D26" i="7"/>
  <c r="D25" i="7"/>
  <c r="D23" i="7"/>
  <c r="D22" i="7"/>
  <c r="D21" i="7"/>
  <c r="D20" i="7"/>
  <c r="D19" i="7"/>
  <c r="D18" i="7"/>
  <c r="D16" i="7"/>
  <c r="D15" i="7"/>
  <c r="D14" i="7"/>
  <c r="D13" i="7"/>
  <c r="D12" i="7"/>
  <c r="D11" i="7"/>
  <c r="D10" i="7"/>
  <c r="D9" i="7"/>
  <c r="D8" i="7"/>
  <c r="D7" i="7"/>
  <c r="J21" i="18"/>
  <c r="J19" i="18"/>
  <c r="J17" i="18"/>
  <c r="J16" i="18"/>
  <c r="J15" i="18"/>
  <c r="J14" i="18"/>
  <c r="J13" i="18"/>
  <c r="J11" i="18"/>
  <c r="J9" i="18"/>
  <c r="J8" i="18"/>
  <c r="J7" i="18"/>
  <c r="H11" i="18"/>
  <c r="J10" i="18"/>
  <c r="H17" i="18"/>
  <c r="B15" i="36"/>
  <c r="C13" i="36"/>
  <c r="B13" i="36"/>
  <c r="B12" i="36"/>
  <c r="B10" i="36"/>
  <c r="B9" i="36"/>
  <c r="B8" i="36"/>
  <c r="C6" i="36"/>
  <c r="B7" i="36"/>
  <c r="B6" i="36"/>
  <c r="B5" i="36"/>
  <c r="C5" i="36"/>
  <c r="C4" i="36"/>
  <c r="I22" i="18"/>
  <c r="I21" i="18"/>
  <c r="I20" i="18"/>
  <c r="I19" i="18"/>
  <c r="I18" i="18"/>
  <c r="I17" i="18"/>
  <c r="I16" i="18"/>
  <c r="I15" i="18"/>
  <c r="I14" i="18"/>
  <c r="I13" i="18"/>
  <c r="I12" i="18"/>
  <c r="I11" i="18"/>
  <c r="I10" i="18"/>
  <c r="I9" i="18"/>
  <c r="I8" i="18"/>
  <c r="I7" i="18"/>
  <c r="G13" i="18"/>
  <c r="G14" i="18"/>
  <c r="G15" i="18"/>
  <c r="G16" i="18"/>
  <c r="G17" i="18"/>
  <c r="G18" i="18"/>
  <c r="G19" i="18"/>
  <c r="G20" i="18"/>
  <c r="G21" i="18"/>
  <c r="G22" i="18"/>
  <c r="G12" i="18"/>
  <c r="F13" i="18"/>
  <c r="F14" i="18"/>
  <c r="F15" i="18"/>
  <c r="F16" i="18"/>
  <c r="F17" i="18"/>
  <c r="F18" i="18"/>
  <c r="F19" i="18"/>
  <c r="F20" i="18"/>
  <c r="F21" i="18"/>
  <c r="F12" i="18"/>
  <c r="F7" i="18"/>
  <c r="F8" i="18"/>
  <c r="F9" i="18"/>
  <c r="F10" i="18"/>
  <c r="F11" i="18"/>
  <c r="G7" i="18"/>
  <c r="G8" i="18"/>
  <c r="G9" i="18"/>
  <c r="G10" i="18"/>
  <c r="G11" i="18"/>
  <c r="G6" i="18"/>
  <c r="H25" i="7"/>
  <c r="H23" i="7"/>
  <c r="H22" i="7"/>
  <c r="H21" i="7"/>
  <c r="H20" i="7"/>
  <c r="H19" i="7"/>
  <c r="H18" i="7"/>
  <c r="H29" i="7"/>
  <c r="H28" i="7"/>
  <c r="H27" i="7"/>
  <c r="H26" i="7"/>
  <c r="H16" i="7"/>
  <c r="H15" i="7"/>
  <c r="H14" i="7"/>
  <c r="H13" i="7"/>
  <c r="H12" i="7"/>
  <c r="H11" i="7"/>
  <c r="H10" i="7"/>
  <c r="H9" i="7"/>
  <c r="H8" i="7"/>
  <c r="H7" i="7"/>
  <c r="G29" i="7"/>
  <c r="G28" i="7"/>
  <c r="G27" i="7"/>
  <c r="G26" i="7"/>
  <c r="G25" i="7"/>
  <c r="G23" i="7"/>
  <c r="G22" i="7"/>
  <c r="G21" i="7"/>
  <c r="G20" i="7"/>
  <c r="G19" i="7"/>
  <c r="G18" i="7"/>
  <c r="G16" i="7"/>
  <c r="G15" i="7"/>
  <c r="G14" i="7"/>
  <c r="G13" i="7"/>
  <c r="G12" i="7"/>
  <c r="G11" i="7"/>
  <c r="G10" i="7"/>
  <c r="G9" i="7"/>
  <c r="G8" i="7"/>
  <c r="G7" i="7"/>
  <c r="E72" i="1"/>
  <c r="E71" i="1"/>
  <c r="E70" i="1"/>
  <c r="E69" i="1"/>
  <c r="E68"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8" i="1"/>
  <c r="E7" i="1"/>
  <c r="E6" i="1"/>
  <c r="E5" i="1"/>
  <c r="D5" i="6"/>
  <c r="E5" i="6" s="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7" i="6"/>
  <c r="D72" i="6"/>
  <c r="D71" i="6"/>
  <c r="D70" i="6"/>
  <c r="D69" i="6"/>
  <c r="D68" i="6"/>
  <c r="D72" i="5"/>
  <c r="D71" i="5"/>
  <c r="D70" i="5"/>
  <c r="D68"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E5" i="5" s="1"/>
  <c r="E6" i="5" l="1"/>
  <c r="E7" i="5" s="1"/>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H10" i="18"/>
  <c r="E6" i="6"/>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H9" i="18"/>
  <c r="J6" i="18"/>
  <c r="H8" i="18"/>
  <c r="H14" i="18"/>
  <c r="J12" i="18"/>
  <c r="H13" i="18"/>
  <c r="H12" i="18"/>
  <c r="H19" i="18"/>
  <c r="H21" i="18"/>
  <c r="H15" i="18"/>
  <c r="J20" i="18"/>
  <c r="H20" i="18"/>
  <c r="J22" i="18"/>
  <c r="H22" i="18"/>
  <c r="J18" i="18"/>
  <c r="H18" i="18"/>
  <c r="H16" i="18"/>
  <c r="H7" i="18"/>
  <c r="H6" i="18"/>
  <c r="E61" i="5" l="1"/>
  <c r="E62" i="5" s="1"/>
  <c r="E63" i="5" s="1"/>
  <c r="E64" i="5" s="1"/>
  <c r="E65" i="5" s="1"/>
  <c r="E66" i="5" s="1"/>
  <c r="E67" i="5" s="1"/>
</calcChain>
</file>

<file path=xl/sharedStrings.xml><?xml version="1.0" encoding="utf-8"?>
<sst xmlns="http://schemas.openxmlformats.org/spreadsheetml/2006/main" count="1285" uniqueCount="352">
  <si>
    <t>OEm</t>
  </si>
  <si>
    <t>Observatório da Emigração</t>
  </si>
  <si>
    <t>Definições</t>
  </si>
  <si>
    <t>Fontes</t>
  </si>
  <si>
    <t>link</t>
  </si>
  <si>
    <t>Nova Zelândia</t>
  </si>
  <si>
    <t>Polónia</t>
  </si>
  <si>
    <t>Reino Unido</t>
  </si>
  <si>
    <t>República Checa</t>
  </si>
  <si>
    <t>Saldo</t>
  </si>
  <si>
    <t>Total</t>
  </si>
  <si>
    <t>África do Sul</t>
  </si>
  <si>
    <t>Alemanha</t>
  </si>
  <si>
    <t>Angola</t>
  </si>
  <si>
    <t>Arábia Saudita</t>
  </si>
  <si>
    <t>Argélia</t>
  </si>
  <si>
    <t>Argentina</t>
  </si>
  <si>
    <t>Austrália</t>
  </si>
  <si>
    <t>Áustria</t>
  </si>
  <si>
    <t>Bélgica</t>
  </si>
  <si>
    <t>Brasil</t>
  </si>
  <si>
    <t>Bulgária</t>
  </si>
  <si>
    <t>Cabo Verde</t>
  </si>
  <si>
    <t>Canadá</t>
  </si>
  <si>
    <t>China</t>
  </si>
  <si>
    <t>Chipre</t>
  </si>
  <si>
    <t>Croácia</t>
  </si>
  <si>
    <t>Dinamarca</t>
  </si>
  <si>
    <t>Eslováquia</t>
  </si>
  <si>
    <t>Eslovénia</t>
  </si>
  <si>
    <t>Espanha</t>
  </si>
  <si>
    <t>EUA</t>
  </si>
  <si>
    <t>Estónia</t>
  </si>
  <si>
    <t>Finlândia</t>
  </si>
  <si>
    <t>França</t>
  </si>
  <si>
    <t>Grécia</t>
  </si>
  <si>
    <t>Guiné-Bissau</t>
  </si>
  <si>
    <t>Holanda</t>
  </si>
  <si>
    <t>Hungria</t>
  </si>
  <si>
    <t>Índia</t>
  </si>
  <si>
    <t>Irlanda</t>
  </si>
  <si>
    <t>Islândia</t>
  </si>
  <si>
    <t>Itália</t>
  </si>
  <si>
    <t>Japão</t>
  </si>
  <si>
    <t>Letónia</t>
  </si>
  <si>
    <t>Lituânia</t>
  </si>
  <si>
    <t>Luxemburgo</t>
  </si>
  <si>
    <t>Malta</t>
  </si>
  <si>
    <t>Marrocos</t>
  </si>
  <si>
    <t>México</t>
  </si>
  <si>
    <t>Moçambique</t>
  </si>
  <si>
    <t>Nigéria</t>
  </si>
  <si>
    <t>Noruega</t>
  </si>
  <si>
    <t>Roménia</t>
  </si>
  <si>
    <t>Rússia</t>
  </si>
  <si>
    <t>São Tomé e Príncipe</t>
  </si>
  <si>
    <t>Suécia</t>
  </si>
  <si>
    <t>Suíça</t>
  </si>
  <si>
    <t>Turquia</t>
  </si>
  <si>
    <t>Ucrânia</t>
  </si>
  <si>
    <t>Venezuela</t>
  </si>
  <si>
    <t>(euros, milhares)</t>
  </si>
  <si>
    <t>Países</t>
  </si>
  <si>
    <t>Fonte</t>
  </si>
  <si>
    <t>Outros</t>
  </si>
  <si>
    <t>Valor</t>
  </si>
  <si>
    <t>Percentagem</t>
  </si>
  <si>
    <t>Percentagem
acumulada</t>
  </si>
  <si>
    <t>—</t>
  </si>
  <si>
    <t>OCDE</t>
  </si>
  <si>
    <t>PALOP</t>
  </si>
  <si>
    <t>União Europeia (UE27)</t>
  </si>
  <si>
    <t>Zona Euro (15)</t>
  </si>
  <si>
    <t>Rácio</t>
  </si>
  <si>
    <t>Débito: pagamentos de transferências a não residentes (remessas de imigrantes).</t>
  </si>
  <si>
    <t>Crédito: recebimentos de transferências provenientes de não residentes (remessas de emigrantes).</t>
  </si>
  <si>
    <t>Remessas: transferências correntes efectuadas por emigrantes/imigrantes 
quando são considerados residentes da economia onde trabalham.</t>
  </si>
  <si>
    <t>(a) créditos/débitos</t>
  </si>
  <si>
    <t>(b) débitos/créditos</t>
  </si>
  <si>
    <t>Nota</t>
  </si>
  <si>
    <r>
      <t xml:space="preserve">O modo de cálculo do rácio apresentado na última coluna depende do valor (positivo ou negativo) do saldo entre créditos e débitos.
</t>
    </r>
    <r>
      <rPr>
        <b/>
        <sz val="8"/>
        <rFont val="Arial"/>
        <family val="2"/>
      </rPr>
      <t>(a)</t>
    </r>
    <r>
      <rPr>
        <sz val="8"/>
        <rFont val="Arial"/>
        <family val="2"/>
      </rPr>
      <t xml:space="preserve"> Quando os créditos são superiores aos débitos (saldo positivo), o rácio é calculado dividindo créditos por débitos. Assim, no caso de França, o valor obtido significa que as remessas enviadas para Portugal pelos portugueses residentes em França são 44 vezes superiores às remessas enviadas para França pelos franceses residentes em Portugal.
</t>
    </r>
    <r>
      <rPr>
        <b/>
        <sz val="8"/>
        <rFont val="Arial"/>
        <family val="2"/>
      </rPr>
      <t>(b)</t>
    </r>
    <r>
      <rPr>
        <sz val="8"/>
        <rFont val="Arial"/>
        <family val="2"/>
      </rPr>
      <t xml:space="preserve"> Quando os débitos são superiores aos créditos (saldo negativo) o rácio é calculado dividindo débitos por créditos. Assim, no caso do Brasil, o valor obtido significa que as remessas enviadas para o Brasil pelos brasileiros residentes em Portugal são 15 vezes superiores às remessas enviadas para Portugal pelos portugueses residentes no Brasil.</t>
    </r>
  </si>
  <si>
    <t>As remessas de emigrantes oriundas destes dez países representam 93% do valor total das remessas recebidas em Portugal.</t>
  </si>
  <si>
    <t>Andorra</t>
  </si>
  <si>
    <t>Aruba</t>
  </si>
  <si>
    <t>Bahrain</t>
  </si>
  <si>
    <t>Bangladesh</t>
  </si>
  <si>
    <t>Barbados</t>
  </si>
  <si>
    <t>Belize</t>
  </si>
  <si>
    <t>Bermuda</t>
  </si>
  <si>
    <t>Botswana</t>
  </si>
  <si>
    <t>Burkina Faso</t>
  </si>
  <si>
    <t>Burundi</t>
  </si>
  <si>
    <t>Chile</t>
  </si>
  <si>
    <t>Costa Rica</t>
  </si>
  <si>
    <t>Cuba</t>
  </si>
  <si>
    <t>Djibouti</t>
  </si>
  <si>
    <t>Dominica</t>
  </si>
  <si>
    <t>El Salvador</t>
  </si>
  <si>
    <t>Fiji</t>
  </si>
  <si>
    <t>Guam</t>
  </si>
  <si>
    <t>Guatemala</t>
  </si>
  <si>
    <t>Haiti</t>
  </si>
  <si>
    <t>Honduras</t>
  </si>
  <si>
    <t>Hong Kong SAR, China</t>
  </si>
  <si>
    <t>Israel</t>
  </si>
  <si>
    <t>Jamaica</t>
  </si>
  <si>
    <t>Kiribati</t>
  </si>
  <si>
    <t>Kosovo</t>
  </si>
  <si>
    <t>Kuwait</t>
  </si>
  <si>
    <t>Liechtenstein</t>
  </si>
  <si>
    <t>Malawi</t>
  </si>
  <si>
    <t>Mali</t>
  </si>
  <si>
    <t>Montenegro</t>
  </si>
  <si>
    <t>Myanmar</t>
  </si>
  <si>
    <t>Nepal</t>
  </si>
  <si>
    <t>Palau</t>
  </si>
  <si>
    <t>Peru</t>
  </si>
  <si>
    <t>Portugal</t>
  </si>
  <si>
    <t>Qatar</t>
  </si>
  <si>
    <t>Samoa</t>
  </si>
  <si>
    <t>Senegal</t>
  </si>
  <si>
    <t>Seychelles</t>
  </si>
  <si>
    <t>Sri Lanka</t>
  </si>
  <si>
    <t>Suriname</t>
  </si>
  <si>
    <t>Timor-Leste</t>
  </si>
  <si>
    <t>Togo</t>
  </si>
  <si>
    <t>Tonga</t>
  </si>
  <si>
    <t>Tuvalu</t>
  </si>
  <si>
    <t>Uganda</t>
  </si>
  <si>
    <t>Vanuatu</t>
  </si>
  <si>
    <t>% do PIB</t>
  </si>
  <si>
    <t>..</t>
  </si>
  <si>
    <t>(dólares, milhares)</t>
  </si>
  <si>
    <t>Remessas</t>
  </si>
  <si>
    <t>% das exportações</t>
  </si>
  <si>
    <t>Afeganistão</t>
  </si>
  <si>
    <t>Arménia</t>
  </si>
  <si>
    <t>Azerbaijão</t>
  </si>
  <si>
    <t>Bahamas</t>
  </si>
  <si>
    <t>Bielorrússia</t>
  </si>
  <si>
    <t>Butão</t>
  </si>
  <si>
    <t>Bolívia</t>
  </si>
  <si>
    <t>Bósnia e Herzegovina</t>
  </si>
  <si>
    <t xml:space="preserve">Brunei </t>
  </si>
  <si>
    <t>Camarões</t>
  </si>
  <si>
    <t>Ilhas Caimão</t>
  </si>
  <si>
    <t>República Centro Africana</t>
  </si>
  <si>
    <t>Chade</t>
  </si>
  <si>
    <t>Ilhas do Canal</t>
  </si>
  <si>
    <t>Colômbia</t>
  </si>
  <si>
    <t>Comores</t>
  </si>
  <si>
    <t>Congo</t>
  </si>
  <si>
    <t>Congo, República Democrática</t>
  </si>
  <si>
    <t>Curação</t>
  </si>
  <si>
    <t xml:space="preserve">República Dominicana </t>
  </si>
  <si>
    <t>Equador</t>
  </si>
  <si>
    <t xml:space="preserve">Guiné Equatorial </t>
  </si>
  <si>
    <t>Eritreia</t>
  </si>
  <si>
    <t>Etiópia</t>
  </si>
  <si>
    <t>Polinésia Francesa</t>
  </si>
  <si>
    <t xml:space="preserve">Gabão </t>
  </si>
  <si>
    <t>Gambia</t>
  </si>
  <si>
    <t>Gana</t>
  </si>
  <si>
    <t>Gronelândia</t>
  </si>
  <si>
    <t>Granada</t>
  </si>
  <si>
    <t xml:space="preserve">Guiné </t>
  </si>
  <si>
    <t>Guiana</t>
  </si>
  <si>
    <t>Indonésia</t>
  </si>
  <si>
    <t>Irão</t>
  </si>
  <si>
    <t>Ilha de Man</t>
  </si>
  <si>
    <t>Jordânia</t>
  </si>
  <si>
    <t>Quénia</t>
  </si>
  <si>
    <t>Coreia do Norte</t>
  </si>
  <si>
    <t>Coreia</t>
  </si>
  <si>
    <t>Quirguistão</t>
  </si>
  <si>
    <t>Laos</t>
  </si>
  <si>
    <t>Líbano</t>
  </si>
  <si>
    <t>Lesoto</t>
  </si>
  <si>
    <t>Libéria</t>
  </si>
  <si>
    <t>Líbia</t>
  </si>
  <si>
    <t>Macedónia</t>
  </si>
  <si>
    <t>Madagáscar</t>
  </si>
  <si>
    <t>Malásia</t>
  </si>
  <si>
    <t>Maldivas</t>
  </si>
  <si>
    <t>Ilhas Marshall</t>
  </si>
  <si>
    <t>Mauritânia</t>
  </si>
  <si>
    <t>Maurícias</t>
  </si>
  <si>
    <t>Micronésia</t>
  </si>
  <si>
    <t>Moldávia</t>
  </si>
  <si>
    <t>Mónaco</t>
  </si>
  <si>
    <t>Mongólia</t>
  </si>
  <si>
    <t>Namíbia</t>
  </si>
  <si>
    <t>Nova Caledónia</t>
  </si>
  <si>
    <t>Nicarágua</t>
  </si>
  <si>
    <t>Ilhas Mariana do Norte</t>
  </si>
  <si>
    <t>Omã</t>
  </si>
  <si>
    <t>Paquistão</t>
  </si>
  <si>
    <t>Panamá</t>
  </si>
  <si>
    <t>Papua Nova Guiné</t>
  </si>
  <si>
    <t>Paraguai</t>
  </si>
  <si>
    <t>Filipinas</t>
  </si>
  <si>
    <t>Porto Rico</t>
  </si>
  <si>
    <t>Ruanda</t>
  </si>
  <si>
    <t>São Marino</t>
  </si>
  <si>
    <t>Sérvia</t>
  </si>
  <si>
    <t>Serra Leoa</t>
  </si>
  <si>
    <t>Singapura</t>
  </si>
  <si>
    <t>Ilhas Salomão</t>
  </si>
  <si>
    <t>Somália</t>
  </si>
  <si>
    <t>Sudão</t>
  </si>
  <si>
    <t>Sudão do sul</t>
  </si>
  <si>
    <t>Santa Lúcia</t>
  </si>
  <si>
    <t>Suazilândia</t>
  </si>
  <si>
    <t>Síria</t>
  </si>
  <si>
    <t>Tajiquistão</t>
  </si>
  <si>
    <t>Tanzânia</t>
  </si>
  <si>
    <t>Tailândia</t>
  </si>
  <si>
    <t>Tunísia</t>
  </si>
  <si>
    <t>Turquemenistão</t>
  </si>
  <si>
    <t>Uruguai</t>
  </si>
  <si>
    <t>Uzbequistão</t>
  </si>
  <si>
    <t>Vietname</t>
  </si>
  <si>
    <t>Ilhas Virgem (U.S.)</t>
  </si>
  <si>
    <t>Iémen</t>
  </si>
  <si>
    <t>Zâmbia</t>
  </si>
  <si>
    <t>Zimbabué</t>
  </si>
  <si>
    <t>PIB</t>
  </si>
  <si>
    <t>Exportações</t>
  </si>
  <si>
    <t>Ano</t>
  </si>
  <si>
    <t>Evolução em termos absolutos</t>
  </si>
  <si>
    <t>Evolução relativa, 
2002=100</t>
  </si>
  <si>
    <t>Remessas 
em % do PIB</t>
  </si>
  <si>
    <t>Remessas em % das exportações</t>
  </si>
  <si>
    <t>Valor das
 remessas</t>
  </si>
  <si>
    <t>Evolução, 2002=100</t>
  </si>
  <si>
    <t>Albânia</t>
  </si>
  <si>
    <t>São Martinho (parte Holandesa)</t>
  </si>
  <si>
    <t>São Martinho (parte Francesa)</t>
  </si>
  <si>
    <t xml:space="preserve">Ilhas Turks e Caicos </t>
  </si>
  <si>
    <t>West Bank e Gaza</t>
  </si>
  <si>
    <t>Séries nacionais</t>
  </si>
  <si>
    <t>PIB (séries internacionais): produto interno bruto a preços de mercado, preços correntes (US$).</t>
  </si>
  <si>
    <t>Séries internacionais</t>
  </si>
  <si>
    <t>Origem</t>
  </si>
  <si>
    <t>Periocidade</t>
  </si>
  <si>
    <t>Remessas: recenseamento administrativo a cargo do Banco de Portugal.</t>
  </si>
  <si>
    <t>Remessas: dados das contas nacionais harmonizados pela OCDE e pelo Banco Mundial.</t>
  </si>
  <si>
    <t>PIB: estudo analítico a cargo do Banco de Portugal e do Instituto Nacional de Estatística.</t>
  </si>
  <si>
    <t>Exportações (séries internacionais): exportações de bens e serviços, preços correntes (US$).</t>
  </si>
  <si>
    <t>Remessas: mensal /anual (ano civil).</t>
  </si>
  <si>
    <t>Exportações: mensal /anual (ano civil).</t>
  </si>
  <si>
    <t>PIB: anual (ano civil).</t>
  </si>
  <si>
    <t>Remessas: anual (ano civil).</t>
  </si>
  <si>
    <t>Exportações: anual (ano civil).</t>
  </si>
  <si>
    <t>PIB: dados das contas nacionais harmonizados pela OCDE e pelo Banco Mundial.</t>
  </si>
  <si>
    <t>Exportações: dados das contas nacionais harmonizados pela OCDE e pelo Banco Mundial.</t>
  </si>
  <si>
    <t>Remessas: Banco Mundial, World DataBank.
Disponível em: World Development Indicators, series, economic policy &amp; debt. Endereço da consulta: http://databank.worldbank.org/data/views/variableSelection/selectvariables.aspx?source=world-development-indicators#s_e</t>
  </si>
  <si>
    <t>(dólares, percentagem)</t>
  </si>
  <si>
    <t>(euros, milhares, preços correntes)</t>
  </si>
  <si>
    <t>(euros, preços correntes, percentagem)</t>
  </si>
  <si>
    <t>Remessas em %</t>
  </si>
  <si>
    <t>do PIB</t>
  </si>
  <si>
    <t>das exportações</t>
  </si>
  <si>
    <t>Créditos
(recebidas)</t>
  </si>
  <si>
    <t>Débitos
(enviadas)</t>
  </si>
  <si>
    <t>As remessas de emigrantes oriundas destes dez países representavam, em 2013, 93% do valor total das remessas recebidas em Portugal.</t>
  </si>
  <si>
    <r>
      <t xml:space="preserve">[índice </t>
    </r>
    <r>
      <rPr>
        <b/>
        <sz val="8"/>
        <color indexed="60"/>
        <rFont val="Wingdings 3"/>
        <family val="1"/>
        <charset val="2"/>
      </rPr>
      <t>Ç</t>
    </r>
    <r>
      <rPr>
        <b/>
        <sz val="8"/>
        <color indexed="60"/>
        <rFont val="Arial"/>
        <family val="2"/>
      </rPr>
      <t>]</t>
    </r>
  </si>
  <si>
    <t>Iraque</t>
  </si>
  <si>
    <t>Exportações: recenseamento administrativo a cargo do Instituto Nacional de Estatística.</t>
  </si>
  <si>
    <t>Posição</t>
  </si>
  <si>
    <t>(percentagem)</t>
  </si>
  <si>
    <t>PIB: Banco Mundial, World DataBank.
Disponível em: World Development Indicators, series, economic policy &amp; debt. Endereço da consulta: http://databank.worldbank.org/data/views/variableSelection/selectvariables.aspx?source=world-development-indicators#s_e</t>
  </si>
  <si>
    <t>Exportações: Banco Mundial, World DataBank.
Disponível em: World Development Indicators, series, economic policy &amp; debt. Endereço da consulta: http://databank.worldbank.org/data/views/variableSelection/selectvariables.aspx?source=world-development-indicators#s_e</t>
  </si>
  <si>
    <t>Atualizado em</t>
  </si>
  <si>
    <t>República da Coreia</t>
  </si>
  <si>
    <t>Egito</t>
  </si>
  <si>
    <t>Investimento 
direto 
estrangeiro</t>
  </si>
  <si>
    <t>% do investimento direto estrangeiro</t>
  </si>
  <si>
    <t>América Samoa</t>
  </si>
  <si>
    <t>Antígua e Barbuda</t>
  </si>
  <si>
    <t>Benim</t>
  </si>
  <si>
    <t>Camboja</t>
  </si>
  <si>
    <t>Cazaquistão</t>
  </si>
  <si>
    <t>Costa do Marfim</t>
  </si>
  <si>
    <t>Emirados Árabes Unidos</t>
  </si>
  <si>
    <t>Geórgia</t>
  </si>
  <si>
    <t>Ilhas Faroé</t>
  </si>
  <si>
    <t>Macau SAR, China</t>
  </si>
  <si>
    <t>Níger</t>
  </si>
  <si>
    <t>São Cristóvão e Nevis</t>
  </si>
  <si>
    <t>São Vicente e Granadinas</t>
  </si>
  <si>
    <t>Trinidad e Tobago</t>
  </si>
  <si>
    <t>Remessas em % do investimento direto estrangeiro</t>
  </si>
  <si>
    <t>PIB (séries nacionais): produto interno bruto a preços de mercado; representa o resultado final da atividade de produção das unidades produtivas residentes; valores em preços correntes (euros).</t>
  </si>
  <si>
    <t>Exportações (séries nacionais): exportações de bens e serviços; representa as transações de bens e serviços, por venda, troca direta ou oferta, de residentes para não residentes; valores em preços correntes (euros).</t>
  </si>
  <si>
    <t>Investimento direto estrangeiro (séries internacionais): entradas líquidas de investimento (novos investimentos menos desinvestimentos) para adquirir uma participação de gestão duradoura (10 por cento ou mais do capital votante) numa empresa que opera numa economia diferente da do investidor, preços correntes (US$).</t>
  </si>
  <si>
    <t>Investimento direto estrangeiro: dados das contas nacionais harmonizados pela OCDE e pelo Banco Mundial.</t>
  </si>
  <si>
    <t>Investimento direto estrangeiro: anual (ano civil).</t>
  </si>
  <si>
    <t>PIB: Instituto Nacional de Estatística, Contas Nacionais.
Disponível em: Contas Nacionais - SEC2010, base 2011, A.1.1 Produto Interno Bruto, Produto interno bruto a preços de mercado (preços correntes; anual). Endereço da consulta: http://www.ine.pt/xportal/xmain?xpid=INE&amp;xpgid=cn_quadros&amp;boui=220636512</t>
  </si>
  <si>
    <t>Investimento direto estrangeiro: Banco Mundial, World DataBank.
Disponível em: World Development Indicators, series, economic policy &amp; debt. Endereço da consulta: http://databank.worldbank.org/data/views/variableSelection/selectvariables.aspx?source=world-development-indicators#s_e</t>
  </si>
  <si>
    <t>Exportações: Instituto Nacional de Estatística, Contas Nacionais.
Disponível em: Contas Nacionais - SEC2010, base 2011, A.1.2.4 Importação e Exportação de Bens e Serviços, Importação e exportação de bens e serviços (P.7/P.6) (preços correntes; anual). Endereço da consulta: 
http://www.ine.pt/xportal/xmain?xpid=INE&amp;xpgid=cn_quadros&amp;boui=220637770</t>
  </si>
  <si>
    <t>%</t>
  </si>
  <si>
    <t>Créditos (recebidas)</t>
  </si>
  <si>
    <t>Débitos (enviadas)</t>
  </si>
  <si>
    <t>Remessas: Banco de Portugal, Estatísticas de Balança de Pagamentos (BOP).
Disponível em: Estatísticas Online (BPstat), quadros predefinidos, estatísticas de balança de pagamentos, remessas de emigrantes/imigrantes. Endereço da consulta:  http://www.bportugal.pt/PAS/sem/src/(S(ctqp3g55qbcdsdzmugqh3x55))/Analise.aspx?book=%7bB3C6393E-39EF-40E8-A42E-3AED50667DC0%7d&amp;Page=%7bCEE5BCD4-77E7-4A83-91B5-6C93BE0E0F43%7d</t>
  </si>
  <si>
    <t>Metainformação</t>
  </si>
  <si>
    <t>Quadro elaborado pelo Observatório da Emigração, valores do Banco de Portugal.</t>
  </si>
  <si>
    <t>Quadro elaborado pelo Observatório da Emigração, valores do Banco Mundial.</t>
  </si>
  <si>
    <t>Gráfico elaborado pelo Observatório da Emigração, valores do Banco de Portugal.</t>
  </si>
  <si>
    <t>Gráfico elaborado pelo Observatório da Emigração, valores do Banco Mundial.</t>
  </si>
  <si>
    <t>Remessas 2018: índice de quadros e gráficos</t>
  </si>
  <si>
    <t>Outubro de 2019</t>
  </si>
  <si>
    <r>
      <rPr>
        <b/>
        <sz val="9"/>
        <color indexed="60"/>
        <rFont val="Arial"/>
        <family val="2"/>
      </rPr>
      <t xml:space="preserve">Quadro 1 </t>
    </r>
    <r>
      <rPr>
        <b/>
        <sz val="9"/>
        <color indexed="8"/>
        <rFont val="Arial"/>
        <family val="2"/>
      </rPr>
      <t xml:space="preserve"> Remessas recebidas em Portugal e enviadas de Portugal, por países de destino e origem das transferências, 2018</t>
    </r>
  </si>
  <si>
    <t>Guiné Equatorial</t>
  </si>
  <si>
    <t>Macau</t>
  </si>
  <si>
    <r>
      <rPr>
        <b/>
        <sz val="9"/>
        <color indexed="60"/>
        <rFont val="Arial"/>
        <family val="2"/>
      </rPr>
      <t>Quadro 2</t>
    </r>
    <r>
      <rPr>
        <b/>
        <sz val="9"/>
        <color indexed="8"/>
        <rFont val="Arial"/>
        <family val="2"/>
      </rPr>
      <t xml:space="preserve">  Remessas recebidas em Portugal por país de origem das transferências, 2018 (quadro ordenado pelos valores da transferência)</t>
    </r>
  </si>
  <si>
    <t>União Europeia (UE28)</t>
  </si>
  <si>
    <r>
      <rPr>
        <b/>
        <sz val="9"/>
        <color indexed="60"/>
        <rFont val="Arial"/>
        <family val="2"/>
      </rPr>
      <t>Quadro 3</t>
    </r>
    <r>
      <rPr>
        <b/>
        <sz val="9"/>
        <color indexed="8"/>
        <rFont val="Arial"/>
        <family val="2"/>
      </rPr>
      <t xml:space="preserve">  Remessas enviadas de Portugal por país de destino das transferências, 2018 (quadro ordenado pelos valores da transferência)</t>
    </r>
  </si>
  <si>
    <r>
      <rPr>
        <b/>
        <sz val="9"/>
        <color indexed="60"/>
        <rFont val="Arial"/>
        <family val="2"/>
      </rPr>
      <t>Quadro 4</t>
    </r>
    <r>
      <rPr>
        <b/>
        <sz val="9"/>
        <color indexed="8"/>
        <rFont val="Arial"/>
        <family val="2"/>
      </rPr>
      <t xml:space="preserve">  Relação entre remessas recebidas em Portugal e enviadas de Portugal, principais países, 2018</t>
    </r>
  </si>
  <si>
    <t>Em % do PIB</t>
  </si>
  <si>
    <t>Transferências</t>
  </si>
  <si>
    <t>Quadro 8  Comparação entre a evolução das remessas recebidas em Portugal e o saldo das transferências públicas com a União Europeia, 
1996-2018</t>
  </si>
  <si>
    <r>
      <rPr>
        <b/>
        <sz val="9"/>
        <color indexed="60"/>
        <rFont val="Arial"/>
        <family val="2"/>
      </rPr>
      <t>Quadro 6</t>
    </r>
    <r>
      <rPr>
        <b/>
        <sz val="9"/>
        <color indexed="8"/>
        <rFont val="Arial"/>
        <family val="2"/>
      </rPr>
      <t xml:space="preserve">  Evolução das remessas recebidas em Portugal por países de origem das transferências, 2001-2018</t>
    </r>
  </si>
  <si>
    <t>Evolução 2017-2018, em %</t>
  </si>
  <si>
    <t>Evolução 2002-2018, em %</t>
  </si>
  <si>
    <r>
      <rPr>
        <b/>
        <sz val="9"/>
        <color indexed="60"/>
        <rFont val="Arial"/>
        <family val="2"/>
      </rPr>
      <t>Quadro 7</t>
    </r>
    <r>
      <rPr>
        <b/>
        <sz val="9"/>
        <color indexed="8"/>
        <rFont val="Arial"/>
        <family val="2"/>
      </rPr>
      <t xml:space="preserve">  Evolução das remessas recebidas em Portugal por principais países de origem das transferências, 2001-2018 (evolução em termos absolutos e relativos, 2002=100)</t>
    </r>
  </si>
  <si>
    <t>As remessas de emigrantes enviadas para estes dez países representam 81% do valor total das remessas enviadas de Portugal.</t>
  </si>
  <si>
    <r>
      <t xml:space="preserve">[índice </t>
    </r>
    <r>
      <rPr>
        <b/>
        <sz val="8"/>
        <color rgb="FFC00000"/>
        <rFont val="Wingdings 3"/>
        <family val="1"/>
        <charset val="2"/>
      </rPr>
      <t>Ç</t>
    </r>
    <r>
      <rPr>
        <b/>
        <sz val="8"/>
        <color rgb="FFC00000"/>
        <rFont val="Arial"/>
        <family val="2"/>
      </rPr>
      <t>]</t>
    </r>
  </si>
  <si>
    <r>
      <rPr>
        <b/>
        <sz val="9"/>
        <color rgb="FFC00000"/>
        <rFont val="Arial"/>
        <family val="2"/>
      </rPr>
      <t>Gráfico 1</t>
    </r>
    <r>
      <rPr>
        <b/>
        <sz val="9"/>
        <rFont val="Arial"/>
        <family val="2"/>
      </rPr>
      <t xml:space="preserve">  Remessas recebidas em Portugal, principais países de origem das transferências, 2018</t>
    </r>
  </si>
  <si>
    <r>
      <rPr>
        <b/>
        <sz val="9"/>
        <color rgb="FFC00000"/>
        <rFont val="Arial"/>
        <family val="2"/>
      </rPr>
      <t>Gráfico 2</t>
    </r>
    <r>
      <rPr>
        <b/>
        <sz val="9"/>
        <rFont val="Arial"/>
        <family val="2"/>
      </rPr>
      <t xml:space="preserve">  Remessas enviadas de Portugal, principais países de destino das transferências, 2018</t>
    </r>
  </si>
  <si>
    <r>
      <rPr>
        <b/>
        <sz val="9"/>
        <color rgb="FFC00000"/>
        <rFont val="Arial"/>
        <family val="2"/>
      </rPr>
      <t>Gráfico 3</t>
    </r>
    <r>
      <rPr>
        <b/>
        <sz val="9"/>
        <rFont val="Arial"/>
        <family val="2"/>
      </rPr>
      <t xml:space="preserve">  Saldos das remessas recebidas em Portugal e enviadas de Portugal, principais países, 2018</t>
    </r>
  </si>
  <si>
    <r>
      <rPr>
        <b/>
        <sz val="9"/>
        <color rgb="FFC00000"/>
        <rFont val="Arial"/>
        <family val="2"/>
      </rPr>
      <t>Gráfico 5</t>
    </r>
    <r>
      <rPr>
        <b/>
        <sz val="9"/>
        <rFont val="Arial"/>
        <family val="2"/>
      </rPr>
      <t xml:space="preserve">  Evolução das remessas recebidas em Portugal, principais países de origem das transferências, 2002-2018</t>
    </r>
  </si>
  <si>
    <t>Gráfico 6 Comparação entre a evolução das remessas recebidas em Portugal e o saldo das transferências públicas com a União Europeia, 1996-2018</t>
  </si>
  <si>
    <t>Transferências com a UE: anual (ano civil).</t>
  </si>
  <si>
    <t xml:space="preserve">Transferências com a UE: Banco de Portugal, Estatísticas de Balança de Pagamentos (BOP).
Disponível em: Estatísticas Online (BPstat), séries cronológicas, estatísticas de balança de pagamentos, transferências com a União Europeia, transferências com a União Europeia - saldo. </t>
  </si>
  <si>
    <r>
      <rPr>
        <b/>
        <sz val="9"/>
        <color indexed="60"/>
        <rFont val="Arial"/>
        <family val="2"/>
      </rPr>
      <t>Quadro 9</t>
    </r>
    <r>
      <rPr>
        <b/>
        <sz val="9"/>
        <color indexed="8"/>
        <rFont val="Arial"/>
        <family val="2"/>
      </rPr>
      <t xml:space="preserve">  Remessas de emigrantes por países de destino das transferências, 2017 (em valor e em percentagem do PIB, das exportações e do investimento direto estrangeiro)</t>
    </r>
  </si>
  <si>
    <r>
      <rPr>
        <b/>
        <sz val="9"/>
        <color indexed="60"/>
        <rFont val="Arial"/>
        <family val="2"/>
      </rPr>
      <t>Quadro 10</t>
    </r>
    <r>
      <rPr>
        <b/>
        <sz val="9"/>
        <color indexed="8"/>
        <rFont val="Arial"/>
        <family val="2"/>
      </rPr>
      <t xml:space="preserve">  Remessas de emigrantes, principais países de destino das transferências, 2017 (quadros ordenados por valor e por percentagem do PIB, das exportações e do investimento direto estrangeiro)</t>
    </r>
  </si>
  <si>
    <t>As remessas de emigrantes recebidas nestes 35 países representam 80% do valor total das remessas mundiais.</t>
  </si>
  <si>
    <r>
      <rPr>
        <b/>
        <sz val="9"/>
        <color rgb="FFC00000"/>
        <rFont val="Arial"/>
        <family val="2"/>
      </rPr>
      <t>Gráfico 7</t>
    </r>
    <r>
      <rPr>
        <b/>
        <sz val="9"/>
        <rFont val="Arial"/>
        <family val="2"/>
      </rPr>
      <t xml:space="preserve">  Remessas de emigrantes, principais países de destino das transferências, 2017</t>
    </r>
  </si>
  <si>
    <r>
      <rPr>
        <b/>
        <sz val="9"/>
        <color rgb="FFC00000"/>
        <rFont val="Arial"/>
        <family val="2"/>
      </rPr>
      <t>Gráfico 8</t>
    </r>
    <r>
      <rPr>
        <b/>
        <sz val="9"/>
        <rFont val="Arial"/>
        <family val="2"/>
      </rPr>
      <t xml:space="preserve">  Remessas de emigrantes em percentagem do PIB, principais países de destino das transferências, 2017</t>
    </r>
  </si>
  <si>
    <r>
      <rPr>
        <b/>
        <sz val="9"/>
        <color rgb="FFC00000"/>
        <rFont val="Arial"/>
        <family val="2"/>
      </rPr>
      <t xml:space="preserve">Gráfico 9 </t>
    </r>
    <r>
      <rPr>
        <b/>
        <sz val="9"/>
        <rFont val="Arial"/>
        <family val="2"/>
      </rPr>
      <t xml:space="preserve"> Remessas de emigrantes em percentagem das exportações, principais países de destino das transferências, 2017</t>
    </r>
  </si>
  <si>
    <r>
      <rPr>
        <b/>
        <sz val="9"/>
        <color rgb="FFC00000"/>
        <rFont val="Arial"/>
        <family val="2"/>
      </rPr>
      <t>Gráfico 10</t>
    </r>
    <r>
      <rPr>
        <b/>
        <sz val="9"/>
        <rFont val="Arial"/>
        <family val="2"/>
      </rPr>
      <t xml:space="preserve">  Remessas de emigrantes em percentagem do investimento direto estrangeiro, principais países de destino das transferências, 2017</t>
    </r>
  </si>
  <si>
    <t>Transferências com a UE:  recenseamento administrativo a cargo do Banco de Portugal.</t>
  </si>
  <si>
    <r>
      <rPr>
        <b/>
        <sz val="9"/>
        <color indexed="60"/>
        <rFont val="Arial"/>
        <family val="2"/>
      </rPr>
      <t>Quadro 5</t>
    </r>
    <r>
      <rPr>
        <b/>
        <sz val="9"/>
        <color indexed="8"/>
        <rFont val="Arial"/>
        <family val="2"/>
      </rPr>
      <t xml:space="preserve">  Comparação entre a evolução das remessas recebidas em Portugal e a evolução do PIB e das exportações, 1996-2018</t>
    </r>
  </si>
  <si>
    <t>Quadro elaborado pelo Observatório da Emigração, valores do Banco de Portugal (remessas) e do Instituto Nacional de Estatística (PIB e exportações).</t>
  </si>
  <si>
    <t>Gráfico elaborado pelo Observatório da Emigração, valores do Banco de Portugal (remessas) e do Instituto Nacional de Estatística (PIB e exportações).</t>
  </si>
  <si>
    <r>
      <rPr>
        <b/>
        <sz val="9"/>
        <color rgb="FFC00000"/>
        <rFont val="Arial"/>
        <family val="2"/>
      </rPr>
      <t>Gráfico 4</t>
    </r>
    <r>
      <rPr>
        <b/>
        <sz val="9"/>
        <rFont val="Arial"/>
        <family val="2"/>
      </rPr>
      <t xml:space="preserve">  Evolução das remessas recebidas em Portugal, em milhares de euros e em percentagem do PIB e das exportações, 1996-2018</t>
    </r>
  </si>
  <si>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</si>
  <si>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 xml:space="preserve">Transferências com a UE  </t>
  </si>
  <si>
    <r>
      <rPr>
        <b/>
        <sz val="9"/>
        <color rgb="FFC00000"/>
        <rFont val="Arial"/>
        <family val="2"/>
      </rPr>
      <t>Gráfico 6</t>
    </r>
    <r>
      <rPr>
        <b/>
        <sz val="9"/>
        <rFont val="Arial"/>
        <family val="2"/>
      </rPr>
      <t xml:space="preserve"> Comparação entre a evolução dos saldos das remessas em Portugal e das transferências públicas com a União Europeia, 1996-2018</t>
    </r>
  </si>
  <si>
    <r>
      <rPr>
        <b/>
        <sz val="9"/>
        <color indexed="60"/>
        <rFont val="Arial"/>
        <family val="2"/>
      </rPr>
      <t>Quadro 8</t>
    </r>
    <r>
      <rPr>
        <b/>
        <sz val="9"/>
        <color indexed="8"/>
        <rFont val="Arial"/>
        <family val="2"/>
      </rPr>
      <t xml:space="preserve">  Comparação entre a evolução dos saldos das remessas em Portugal e das transferências públicas com a União Europeia, 1996-2018</t>
    </r>
  </si>
  <si>
    <t>http://observatorioemigracao.pt/np4/7196.html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</si>
</sst>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b/>
      <sz val="9"/>
      <color indexed="8"/>
      <name val="Arial"/>
      <family val="2"/>
    </font>
    <font>
      <b/>
      <sz val="8"/>
      <color indexed="60"/>
      <name val="Arial"/>
      <family val="2"/>
    </font>
    <font>
      <b/>
      <sz val="9"/>
      <color indexed="60"/>
      <name val="Arial"/>
      <family val="2"/>
    </font>
    <font>
      <b/>
      <sz val="8"/>
      <color indexed="60"/>
      <name val="Wingdings 3"/>
      <family val="1"/>
      <charset val="2"/>
    </font>
    <font>
      <sz val="11"/>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8"/>
      <color rgb="FF000000"/>
      <name val="Arial"/>
      <family val="2"/>
    </font>
    <font>
      <sz val="11"/>
      <name val="Calibri"/>
      <family val="2"/>
      <scheme val="minor"/>
    </font>
    <font>
      <sz val="9"/>
      <color theme="1"/>
      <name val="Arial"/>
      <family val="2"/>
    </font>
    <font>
      <b/>
      <sz val="8"/>
      <color rgb="FFC00000"/>
      <name val="Arial"/>
      <family val="2"/>
    </font>
    <font>
      <b/>
      <sz val="9"/>
      <color theme="1"/>
      <name val="Arial"/>
      <family val="2"/>
    </font>
    <font>
      <sz val="9"/>
      <color theme="1"/>
      <name val="Calibri"/>
      <family val="2"/>
      <scheme val="minor"/>
    </font>
    <font>
      <sz val="11"/>
      <color rgb="FFC00000"/>
      <name val="Calibri"/>
      <family val="2"/>
      <scheme val="minor"/>
    </font>
    <font>
      <i/>
      <sz val="8"/>
      <color rgb="FFC00000"/>
      <name val="Arial"/>
      <family val="2"/>
    </font>
    <font>
      <b/>
      <sz val="11"/>
      <color theme="1"/>
      <name val="Calibri"/>
      <family val="2"/>
      <scheme val="minor"/>
    </font>
    <font>
      <b/>
      <sz val="8"/>
      <color rgb="FFC00000"/>
      <name val="Wingdings 3"/>
      <family val="1"/>
      <charset val="2"/>
    </font>
    <font>
      <b/>
      <sz val="9"/>
      <name val="Arial"/>
      <family val="2"/>
    </font>
    <font>
      <b/>
      <sz val="9"/>
      <color rgb="FFC00000"/>
      <name val="Arial"/>
      <family val="2"/>
    </font>
    <font>
      <sz val="9"/>
      <name val="Arial"/>
      <family val="2"/>
    </font>
    <font>
      <i/>
      <sz val="8"/>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6" fillId="0" borderId="0" applyNumberFormat="0" applyFill="0" applyBorder="0" applyAlignment="0" applyProtection="0"/>
  </cellStyleXfs>
  <cellXfs count="536">
    <xf numFmtId="0" fontId="0" fillId="0" borderId="0" xfId="0"/>
    <xf numFmtId="3" fontId="13" fillId="0" borderId="0" xfId="0" applyNumberFormat="1" applyFont="1" applyAlignment="1">
      <alignment vertical="center"/>
    </xf>
    <xf numFmtId="0" fontId="0" fillId="0" borderId="0" xfId="0" applyAlignment="1">
      <alignment horizontal="left" vertical="center" indent="1"/>
    </xf>
    <xf numFmtId="3" fontId="13" fillId="0" borderId="0" xfId="0" applyNumberFormat="1" applyFont="1" applyAlignment="1">
      <alignment horizontal="left" vertical="center" indent="1"/>
    </xf>
    <xf numFmtId="3" fontId="6" fillId="3" borderId="0" xfId="0" applyNumberFormat="1" applyFont="1" applyFill="1" applyBorder="1" applyAlignment="1">
      <alignment horizontal="left" vertical="center" indent="1"/>
    </xf>
    <xf numFmtId="3" fontId="6" fillId="0" borderId="0" xfId="0" applyNumberFormat="1" applyFont="1" applyBorder="1" applyAlignment="1">
      <alignment horizontal="left" vertical="center" indent="1"/>
    </xf>
    <xf numFmtId="3" fontId="6" fillId="0" borderId="0" xfId="0" applyNumberFormat="1" applyFont="1" applyBorder="1" applyAlignment="1">
      <alignment horizontal="right" vertical="center" indent="1"/>
    </xf>
    <xf numFmtId="3" fontId="6" fillId="4" borderId="0" xfId="0" applyNumberFormat="1" applyFont="1" applyFill="1" applyBorder="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0" fillId="0" borderId="0" xfId="0" applyAlignment="1">
      <alignment horizontal="left" vertical="center" indent="1"/>
    </xf>
    <xf numFmtId="3" fontId="13" fillId="0" borderId="0" xfId="0" applyNumberFormat="1" applyFont="1" applyAlignment="1">
      <alignment horizontal="left" vertical="center" indent="1"/>
    </xf>
    <xf numFmtId="0" fontId="0" fillId="0" borderId="0" xfId="0" applyAlignment="1">
      <alignment horizontal="left" indent="1"/>
    </xf>
    <xf numFmtId="3" fontId="13" fillId="0" borderId="0" xfId="0" applyNumberFormat="1" applyFont="1" applyBorder="1" applyAlignment="1">
      <alignment vertical="center"/>
    </xf>
    <xf numFmtId="0" fontId="14" fillId="0" borderId="0" xfId="0" applyFont="1" applyBorder="1" applyAlignment="1">
      <alignment horizontal="left" vertical="center" inden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6" fillId="0" borderId="0" xfId="0" applyNumberFormat="1" applyFont="1" applyFill="1" applyBorder="1" applyAlignment="1">
      <alignment horizontal="left" vertical="center" indent="1"/>
    </xf>
    <xf numFmtId="3" fontId="5" fillId="0" borderId="1" xfId="0" applyNumberFormat="1" applyFont="1" applyBorder="1" applyAlignment="1">
      <alignment horizontal="left" vertical="center" wrapText="1" indent="1"/>
    </xf>
    <xf numFmtId="3" fontId="6" fillId="0" borderId="0" xfId="0" applyNumberFormat="1" applyFont="1" applyBorder="1" applyAlignment="1">
      <alignment horizontal="right" vertical="center" indent="4"/>
    </xf>
    <xf numFmtId="3" fontId="5" fillId="0" borderId="0" xfId="0" applyNumberFormat="1" applyFont="1" applyBorder="1" applyAlignment="1">
      <alignment horizontal="left" vertical="center" indent="1"/>
    </xf>
    <xf numFmtId="3" fontId="5" fillId="0" borderId="0" xfId="0" applyNumberFormat="1" applyFont="1" applyBorder="1" applyAlignment="1">
      <alignment horizontal="right" vertical="center" indent="4"/>
    </xf>
    <xf numFmtId="164" fontId="6" fillId="3" borderId="0" xfId="0" applyNumberFormat="1" applyFont="1" applyFill="1" applyBorder="1" applyAlignment="1">
      <alignment horizontal="right" vertical="center" indent="4"/>
    </xf>
    <xf numFmtId="164" fontId="6" fillId="0" borderId="0" xfId="0" applyNumberFormat="1" applyFont="1" applyFill="1" applyBorder="1" applyAlignment="1">
      <alignment horizontal="right" vertical="center" indent="4"/>
    </xf>
    <xf numFmtId="3" fontId="15" fillId="0" borderId="0" xfId="0" applyNumberFormat="1" applyFont="1" applyAlignment="1">
      <alignment horizontal="left" indent="1"/>
    </xf>
    <xf numFmtId="0" fontId="16" fillId="0" borderId="0" xfId="0" applyFont="1" applyAlignment="1">
      <alignment horizontal="left" indent="1"/>
    </xf>
    <xf numFmtId="3" fontId="13" fillId="0" borderId="0" xfId="0" applyNumberFormat="1" applyFont="1" applyAlignment="1">
      <alignment horizontal="left" indent="1"/>
    </xf>
    <xf numFmtId="0" fontId="0" fillId="0" borderId="0" xfId="0" applyAlignment="1">
      <alignment horizontal="left" wrapText="1" indent="1"/>
    </xf>
    <xf numFmtId="14" fontId="13" fillId="0" borderId="0" xfId="0" applyNumberFormat="1"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wrapText="1" indent="1"/>
    </xf>
    <xf numFmtId="3" fontId="13" fillId="0" borderId="0" xfId="0" applyNumberFormat="1" applyFont="1" applyAlignment="1">
      <alignment horizontal="left" vertical="center"/>
    </xf>
    <xf numFmtId="0" fontId="13" fillId="0" borderId="0" xfId="0" applyFont="1" applyAlignment="1">
      <alignment horizontal="left" vertical="center"/>
    </xf>
    <xf numFmtId="0" fontId="0" fillId="0" borderId="0" xfId="0" applyAlignment="1">
      <alignment horizontal="left" indent="1"/>
    </xf>
    <xf numFmtId="14" fontId="13"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5" fillId="0" borderId="0" xfId="0" applyNumberFormat="1" applyFont="1" applyFill="1" applyBorder="1" applyAlignment="1">
      <alignment horizontal="left" vertical="center" indent="1"/>
    </xf>
    <xf numFmtId="3" fontId="5" fillId="0" borderId="0" xfId="0" applyNumberFormat="1" applyFont="1" applyFill="1" applyBorder="1" applyAlignment="1">
      <alignment horizontal="right" vertical="center" indent="4"/>
    </xf>
    <xf numFmtId="3" fontId="13" fillId="0" borderId="0" xfId="0" applyNumberFormat="1" applyFont="1" applyAlignment="1"/>
    <xf numFmtId="3" fontId="5" fillId="0" borderId="0" xfId="0" applyNumberFormat="1" applyFont="1" applyFill="1" applyBorder="1" applyAlignment="1">
      <alignment horizontal="left" indent="1"/>
    </xf>
    <xf numFmtId="3" fontId="5" fillId="0" borderId="0" xfId="0" applyNumberFormat="1" applyFont="1" applyFill="1" applyBorder="1" applyAlignment="1">
      <alignment horizontal="right" indent="4"/>
    </xf>
    <xf numFmtId="164" fontId="5" fillId="0" borderId="0" xfId="0" applyNumberFormat="1" applyFont="1" applyBorder="1" applyAlignment="1">
      <alignment horizontal="right" vertical="center" indent="4"/>
    </xf>
    <xf numFmtId="3" fontId="5" fillId="0" borderId="2" xfId="0" applyNumberFormat="1" applyFont="1" applyFill="1" applyBorder="1" applyAlignment="1">
      <alignment horizontal="left" vertical="top" indent="1"/>
    </xf>
    <xf numFmtId="3" fontId="5" fillId="0" borderId="2" xfId="0" applyNumberFormat="1" applyFont="1" applyFill="1" applyBorder="1" applyAlignment="1">
      <alignment horizontal="right" vertical="top" indent="4"/>
    </xf>
    <xf numFmtId="164" fontId="5" fillId="0" borderId="2" xfId="0" applyNumberFormat="1" applyFont="1" applyBorder="1" applyAlignment="1">
      <alignment horizontal="right" vertical="top" indent="4"/>
    </xf>
    <xf numFmtId="164" fontId="5" fillId="0" borderId="0" xfId="0" applyNumberFormat="1" applyFont="1" applyBorder="1" applyAlignment="1">
      <alignment horizontal="right" indent="4"/>
    </xf>
    <xf numFmtId="3" fontId="5" fillId="0" borderId="0" xfId="0" applyNumberFormat="1" applyFont="1" applyBorder="1" applyAlignment="1">
      <alignment horizontal="right" vertical="center" indent="5"/>
    </xf>
    <xf numFmtId="3" fontId="6" fillId="3" borderId="0" xfId="0" applyNumberFormat="1" applyFont="1" applyFill="1" applyBorder="1" applyAlignment="1">
      <alignment horizontal="right" vertical="center" indent="5"/>
    </xf>
    <xf numFmtId="3" fontId="6" fillId="0" borderId="0" xfId="0" applyNumberFormat="1" applyFont="1" applyBorder="1" applyAlignment="1">
      <alignment horizontal="right" vertical="center" indent="5"/>
    </xf>
    <xf numFmtId="3" fontId="6" fillId="4" borderId="0" xfId="0" applyNumberFormat="1" applyFont="1" applyFill="1" applyBorder="1" applyAlignment="1">
      <alignment horizontal="right" vertical="center" indent="5"/>
    </xf>
    <xf numFmtId="3" fontId="5" fillId="0" borderId="0" xfId="0" applyNumberFormat="1" applyFont="1" applyFill="1" applyBorder="1" applyAlignment="1">
      <alignment horizontal="right" indent="5"/>
    </xf>
    <xf numFmtId="3" fontId="5" fillId="0" borderId="0" xfId="0" applyNumberFormat="1" applyFont="1" applyFill="1" applyBorder="1" applyAlignment="1">
      <alignment horizontal="right" vertical="center" indent="5"/>
    </xf>
    <xf numFmtId="3" fontId="5" fillId="0" borderId="2" xfId="0" applyNumberFormat="1" applyFont="1" applyFill="1" applyBorder="1" applyAlignment="1">
      <alignment horizontal="right" vertical="top" indent="5"/>
    </xf>
    <xf numFmtId="0" fontId="5" fillId="0" borderId="0" xfId="0" applyFont="1" applyBorder="1" applyAlignment="1">
      <alignment horizontal="center" wrapText="1"/>
    </xf>
    <xf numFmtId="3" fontId="5" fillId="0" borderId="0" xfId="0" applyNumberFormat="1" applyFont="1" applyBorder="1" applyAlignment="1">
      <alignment horizontal="center"/>
    </xf>
    <xf numFmtId="3" fontId="15" fillId="0" borderId="0" xfId="0" applyNumberFormat="1" applyFont="1" applyBorder="1" applyAlignment="1">
      <alignment horizontal="right" vertical="center"/>
    </xf>
    <xf numFmtId="3" fontId="15" fillId="0" borderId="0" xfId="0" applyNumberFormat="1" applyFont="1" applyAlignment="1">
      <alignment horizontal="right" vertical="center"/>
    </xf>
    <xf numFmtId="3" fontId="13" fillId="0" borderId="0" xfId="0" applyNumberFormat="1" applyFont="1" applyAlignment="1">
      <alignment horizontal="right" vertical="center"/>
    </xf>
    <xf numFmtId="3" fontId="17" fillId="0" borderId="0" xfId="0" applyNumberFormat="1" applyFont="1" applyAlignment="1">
      <alignment horizontal="right" vertical="center"/>
    </xf>
    <xf numFmtId="3" fontId="5" fillId="0" borderId="0" xfId="0" applyNumberFormat="1" applyFont="1" applyBorder="1" applyAlignment="1">
      <alignment horizontal="right" vertical="top" indent="1"/>
    </xf>
    <xf numFmtId="0" fontId="0" fillId="0" borderId="0" xfId="0" applyAlignment="1">
      <alignment horizontal="left" vertical="center" indent="1"/>
    </xf>
    <xf numFmtId="0" fontId="13" fillId="0" borderId="0" xfId="0" applyFont="1" applyAlignment="1">
      <alignment horizontal="left" vertical="center" indent="1"/>
    </xf>
    <xf numFmtId="0" fontId="15" fillId="0" borderId="0" xfId="0" applyFont="1" applyAlignment="1">
      <alignment horizontal="right" vertical="top" indent="1"/>
    </xf>
    <xf numFmtId="3" fontId="6" fillId="3" borderId="0" xfId="0" applyNumberFormat="1" applyFont="1" applyFill="1" applyBorder="1" applyAlignment="1" applyProtection="1">
      <alignment horizontal="right" vertical="center" indent="1"/>
      <protection locked="0"/>
    </xf>
    <xf numFmtId="3" fontId="6" fillId="4" borderId="0" xfId="0" applyNumberFormat="1" applyFont="1" applyFill="1" applyBorder="1" applyAlignment="1" applyProtection="1">
      <alignment horizontal="right" vertical="center" indent="1"/>
      <protection locked="0"/>
    </xf>
    <xf numFmtId="0" fontId="14" fillId="4" borderId="0" xfId="0" applyFont="1" applyFill="1" applyBorder="1" applyAlignment="1">
      <alignment horizontal="left" vertical="center" indent="1"/>
    </xf>
    <xf numFmtId="0" fontId="0" fillId="4" borderId="0" xfId="0" applyFill="1"/>
    <xf numFmtId="3" fontId="13" fillId="4" borderId="0" xfId="0" applyNumberFormat="1" applyFont="1" applyFill="1" applyAlignment="1">
      <alignment vertical="center"/>
    </xf>
    <xf numFmtId="3" fontId="5" fillId="4" borderId="1" xfId="0" applyNumberFormat="1" applyFont="1" applyFill="1" applyBorder="1" applyAlignment="1" applyProtection="1">
      <alignment horizontal="left" vertical="center" wrapText="1" indent="1"/>
      <protection locked="0"/>
    </xf>
    <xf numFmtId="1" fontId="5" fillId="4" borderId="1" xfId="0" applyNumberFormat="1" applyFont="1" applyFill="1" applyBorder="1" applyAlignment="1" applyProtection="1">
      <alignment horizontal="right" vertical="center" wrapText="1" indent="1"/>
      <protection locked="0"/>
    </xf>
    <xf numFmtId="3" fontId="5" fillId="4" borderId="0" xfId="0" applyNumberFormat="1" applyFont="1" applyFill="1" applyBorder="1" applyAlignment="1" applyProtection="1">
      <alignment horizontal="left" vertical="center" indent="1"/>
      <protection locked="0"/>
    </xf>
    <xf numFmtId="3" fontId="5" fillId="4" borderId="0" xfId="0" applyNumberFormat="1" applyFont="1" applyFill="1" applyBorder="1" applyAlignment="1" applyProtection="1">
      <alignment horizontal="right" vertical="center" indent="1"/>
      <protection locked="0"/>
    </xf>
    <xf numFmtId="3" fontId="13" fillId="4" borderId="0" xfId="0" applyNumberFormat="1" applyFont="1" applyFill="1" applyAlignment="1"/>
    <xf numFmtId="3" fontId="5" fillId="4" borderId="0" xfId="0" applyNumberFormat="1" applyFont="1" applyFill="1" applyBorder="1" applyAlignment="1" applyProtection="1">
      <alignment horizontal="left" indent="1"/>
      <protection locked="0"/>
    </xf>
    <xf numFmtId="3" fontId="5" fillId="4" borderId="0" xfId="0" applyNumberFormat="1" applyFont="1" applyFill="1" applyBorder="1" applyAlignment="1" applyProtection="1">
      <alignment horizontal="right" indent="1"/>
      <protection locked="0"/>
    </xf>
    <xf numFmtId="3" fontId="5" fillId="4" borderId="2" xfId="0" applyNumberFormat="1" applyFont="1" applyFill="1" applyBorder="1" applyAlignment="1" applyProtection="1">
      <alignment horizontal="left" vertical="top" indent="1"/>
      <protection locked="0"/>
    </xf>
    <xf numFmtId="3" fontId="5" fillId="4" borderId="2" xfId="0" applyNumberFormat="1" applyFont="1" applyFill="1" applyBorder="1" applyAlignment="1" applyProtection="1">
      <alignment horizontal="right" vertical="top" indent="1"/>
      <protection locked="0"/>
    </xf>
    <xf numFmtId="1" fontId="5" fillId="4" borderId="1" xfId="0" applyNumberFormat="1" applyFont="1" applyFill="1" applyBorder="1" applyAlignment="1" applyProtection="1">
      <alignment horizontal="center" vertical="center" wrapText="1"/>
      <protection locked="0"/>
    </xf>
    <xf numFmtId="14" fontId="13" fillId="0" borderId="0" xfId="0" applyNumberFormat="1"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3" fillId="0" borderId="0" xfId="0" applyFont="1" applyAlignment="1">
      <alignment horizontal="left" vertical="center" indent="1"/>
    </xf>
    <xf numFmtId="0" fontId="13" fillId="4" borderId="0" xfId="0" applyFont="1" applyFill="1" applyAlignment="1">
      <alignment horizontal="left" vertical="center" wrapText="1"/>
    </xf>
    <xf numFmtId="0" fontId="13" fillId="0" borderId="0" xfId="0" applyFont="1" applyAlignment="1">
      <alignment horizontal="left" vertical="center"/>
    </xf>
    <xf numFmtId="14" fontId="13" fillId="0" borderId="0" xfId="0" applyNumberFormat="1" applyFont="1" applyAlignment="1">
      <alignment horizontal="left" vertical="center"/>
    </xf>
    <xf numFmtId="0" fontId="0" fillId="0" borderId="0" xfId="0" applyAlignment="1">
      <alignment horizontal="left" vertical="center"/>
    </xf>
    <xf numFmtId="3" fontId="18" fillId="4" borderId="0" xfId="0" applyNumberFormat="1" applyFont="1" applyFill="1" applyAlignment="1">
      <alignment horizontal="center" vertical="center"/>
    </xf>
    <xf numFmtId="3" fontId="18" fillId="0" borderId="0" xfId="0" applyNumberFormat="1" applyFont="1" applyAlignment="1">
      <alignment horizontal="center" vertical="center"/>
    </xf>
    <xf numFmtId="3" fontId="18" fillId="0" borderId="0" xfId="0" applyNumberFormat="1" applyFont="1" applyBorder="1" applyAlignment="1">
      <alignment horizontal="center" vertical="center"/>
    </xf>
    <xf numFmtId="165" fontId="13" fillId="4" borderId="0" xfId="0" applyNumberFormat="1" applyFont="1" applyFill="1" applyBorder="1" applyAlignment="1">
      <alignment horizontal="right" vertical="center" indent="1"/>
    </xf>
    <xf numFmtId="165" fontId="13" fillId="3" borderId="0" xfId="0" applyNumberFormat="1" applyFont="1" applyFill="1" applyBorder="1" applyAlignment="1">
      <alignment horizontal="right" vertical="center" indent="1"/>
    </xf>
    <xf numFmtId="3" fontId="13" fillId="3" borderId="0" xfId="0" applyNumberFormat="1" applyFont="1" applyFill="1" applyBorder="1" applyAlignment="1" applyProtection="1">
      <alignment horizontal="right" vertical="center" indent="1"/>
      <protection locked="0"/>
    </xf>
    <xf numFmtId="3" fontId="13" fillId="4" borderId="0" xfId="0" applyNumberFormat="1" applyFont="1" applyFill="1" applyBorder="1" applyAlignment="1">
      <alignment horizontal="right" vertical="center" indent="1"/>
    </xf>
    <xf numFmtId="3" fontId="13" fillId="3" borderId="0" xfId="0" applyNumberFormat="1" applyFont="1" applyFill="1" applyBorder="1" applyAlignment="1">
      <alignment horizontal="right" vertical="center" indent="1"/>
    </xf>
    <xf numFmtId="0" fontId="13" fillId="3" borderId="0" xfId="0" applyFont="1" applyFill="1" applyBorder="1" applyAlignment="1">
      <alignment horizontal="left" vertical="center" indent="1"/>
    </xf>
    <xf numFmtId="0" fontId="13" fillId="4" borderId="0" xfId="0" applyFont="1" applyFill="1" applyBorder="1" applyAlignment="1">
      <alignment horizontal="left" vertical="center" indent="1"/>
    </xf>
    <xf numFmtId="0" fontId="0" fillId="4" borderId="0" xfId="0" applyFill="1" applyAlignment="1">
      <alignment horizontal="right" indent="1"/>
    </xf>
    <xf numFmtId="165" fontId="19" fillId="3" borderId="0" xfId="0" applyNumberFormat="1" applyFont="1" applyFill="1" applyBorder="1" applyAlignment="1">
      <alignment horizontal="right" vertical="center" indent="1"/>
    </xf>
    <xf numFmtId="165" fontId="19" fillId="4" borderId="0" xfId="0" applyNumberFormat="1" applyFont="1" applyFill="1" applyBorder="1" applyAlignment="1">
      <alignment horizontal="right" vertical="center" indent="1"/>
    </xf>
    <xf numFmtId="0" fontId="0" fillId="4" borderId="0" xfId="0" applyFill="1" applyAlignment="1"/>
    <xf numFmtId="0" fontId="0" fillId="0" borderId="0" xfId="0" applyAlignment="1"/>
    <xf numFmtId="0" fontId="0" fillId="4" borderId="0" xfId="0" applyFill="1" applyAlignment="1">
      <alignment vertical="center"/>
    </xf>
    <xf numFmtId="0" fontId="0" fillId="0" borderId="0" xfId="0" applyAlignment="1">
      <alignment vertical="center"/>
    </xf>
    <xf numFmtId="0" fontId="15" fillId="4" borderId="0" xfId="0" applyFont="1" applyFill="1" applyBorder="1" applyAlignment="1">
      <alignment horizontal="left" vertical="center" indent="1"/>
    </xf>
    <xf numFmtId="1" fontId="5" fillId="4" borderId="3" xfId="0" applyNumberFormat="1" applyFont="1" applyFill="1" applyBorder="1" applyAlignment="1" applyProtection="1">
      <alignment horizontal="center" vertical="center"/>
      <protection locked="0"/>
    </xf>
    <xf numFmtId="1" fontId="13" fillId="4" borderId="4" xfId="0" applyNumberFormat="1" applyFont="1" applyFill="1" applyBorder="1" applyAlignment="1">
      <alignment horizontal="right" vertical="center" indent="5"/>
    </xf>
    <xf numFmtId="0" fontId="15" fillId="3" borderId="0" xfId="0" applyFont="1" applyFill="1" applyBorder="1" applyAlignment="1">
      <alignment horizontal="left" vertical="center" indent="1"/>
    </xf>
    <xf numFmtId="1" fontId="13" fillId="3" borderId="4" xfId="0" applyNumberFormat="1" applyFont="1" applyFill="1" applyBorder="1" applyAlignment="1">
      <alignment horizontal="right" vertical="center" indent="5"/>
    </xf>
    <xf numFmtId="3" fontId="15" fillId="0" borderId="0" xfId="0" applyNumberFormat="1" applyFont="1" applyAlignment="1">
      <alignment horizontal="right" vertical="top" indent="1"/>
    </xf>
    <xf numFmtId="3" fontId="13" fillId="0" borderId="0" xfId="0" applyNumberFormat="1" applyFont="1" applyFill="1" applyAlignment="1">
      <alignment vertical="center"/>
    </xf>
    <xf numFmtId="3" fontId="6" fillId="0" borderId="0" xfId="0" applyNumberFormat="1" applyFont="1" applyFill="1" applyBorder="1" applyAlignment="1" applyProtection="1">
      <alignment horizontal="right" vertical="center" indent="1"/>
      <protection locked="0"/>
    </xf>
    <xf numFmtId="0" fontId="0" fillId="0" borderId="0" xfId="0" applyFill="1"/>
    <xf numFmtId="3" fontId="13" fillId="0" borderId="0" xfId="0" applyNumberFormat="1" applyFont="1" applyFill="1" applyAlignment="1"/>
    <xf numFmtId="3" fontId="5" fillId="4" borderId="6" xfId="0" applyNumberFormat="1" applyFont="1" applyFill="1" applyBorder="1" applyAlignment="1" applyProtection="1">
      <alignment horizontal="left" vertical="top" indent="1"/>
      <protection locked="0"/>
    </xf>
    <xf numFmtId="3" fontId="5" fillId="4" borderId="6" xfId="0" applyNumberFormat="1" applyFont="1" applyFill="1" applyBorder="1" applyAlignment="1" applyProtection="1">
      <alignment horizontal="right" vertical="top" indent="1"/>
      <protection locked="0"/>
    </xf>
    <xf numFmtId="0" fontId="0" fillId="0" borderId="7" xfId="0" applyBorder="1" applyAlignment="1">
      <alignment horizontal="left" vertical="center" wrapText="1" indent="1"/>
    </xf>
    <xf numFmtId="3" fontId="5" fillId="4" borderId="8" xfId="0" applyNumberFormat="1" applyFont="1" applyFill="1" applyBorder="1" applyAlignment="1" applyProtection="1">
      <alignment horizontal="left" vertical="center" wrapText="1" indent="1"/>
      <protection locked="0"/>
    </xf>
    <xf numFmtId="1" fontId="5" fillId="4" borderId="9" xfId="0" applyNumberFormat="1" applyFont="1" applyFill="1" applyBorder="1" applyAlignment="1" applyProtection="1">
      <alignment horizontal="right" vertical="center" wrapText="1" indent="1"/>
      <protection locked="0"/>
    </xf>
    <xf numFmtId="3" fontId="5" fillId="4" borderId="4" xfId="0" applyNumberFormat="1" applyFont="1" applyFill="1" applyBorder="1" applyAlignment="1" applyProtection="1">
      <alignment horizontal="right" vertical="center" indent="3"/>
      <protection locked="0"/>
    </xf>
    <xf numFmtId="3" fontId="5" fillId="4" borderId="4" xfId="0" applyNumberFormat="1" applyFont="1" applyFill="1" applyBorder="1" applyAlignment="1" applyProtection="1">
      <alignment horizontal="right" indent="3"/>
      <protection locked="0"/>
    </xf>
    <xf numFmtId="3" fontId="5" fillId="4" borderId="4" xfId="0" applyNumberFormat="1" applyFont="1" applyFill="1" applyBorder="1" applyAlignment="1" applyProtection="1">
      <alignment horizontal="right" vertical="center" indent="4"/>
      <protection locked="0"/>
    </xf>
    <xf numFmtId="3" fontId="6" fillId="0" borderId="4" xfId="0" applyNumberFormat="1" applyFont="1" applyFill="1" applyBorder="1" applyAlignment="1" applyProtection="1">
      <alignment horizontal="right" vertical="center" indent="4"/>
      <protection locked="0"/>
    </xf>
    <xf numFmtId="3" fontId="5" fillId="4" borderId="4" xfId="0" applyNumberFormat="1" applyFont="1" applyFill="1" applyBorder="1" applyAlignment="1" applyProtection="1">
      <alignment horizontal="right" indent="4"/>
      <protection locked="0"/>
    </xf>
    <xf numFmtId="3" fontId="5" fillId="4" borderId="10" xfId="0" applyNumberFormat="1" applyFont="1" applyFill="1" applyBorder="1" applyAlignment="1" applyProtection="1">
      <alignment horizontal="right" vertical="top" indent="4"/>
      <protection locked="0"/>
    </xf>
    <xf numFmtId="0" fontId="13" fillId="0" borderId="0" xfId="0" applyFont="1" applyFill="1" applyBorder="1" applyAlignment="1">
      <alignment horizontal="left" vertical="center" indent="1"/>
    </xf>
    <xf numFmtId="0" fontId="13" fillId="0" borderId="0" xfId="0" applyFont="1" applyFill="1" applyBorder="1" applyAlignment="1">
      <alignment horizontal="left" vertical="center" indent="1"/>
    </xf>
    <xf numFmtId="3" fontId="5" fillId="4" borderId="11" xfId="0" applyNumberFormat="1" applyFont="1" applyFill="1" applyBorder="1" applyAlignment="1" applyProtection="1">
      <alignment horizontal="left" vertical="center" wrapText="1" indent="1"/>
      <protection locked="0"/>
    </xf>
    <xf numFmtId="0" fontId="13" fillId="0" borderId="12" xfId="0" applyFont="1" applyFill="1" applyBorder="1" applyAlignment="1">
      <alignment horizontal="left" vertical="center" indent="1"/>
    </xf>
    <xf numFmtId="3" fontId="13" fillId="0" borderId="0" xfId="0" applyNumberFormat="1" applyFont="1" applyFill="1" applyBorder="1" applyAlignment="1">
      <alignment horizontal="right" vertical="center" indent="2"/>
    </xf>
    <xf numFmtId="1" fontId="5" fillId="4" borderId="13" xfId="0" applyNumberFormat="1" applyFont="1" applyFill="1" applyBorder="1" applyAlignment="1" applyProtection="1">
      <alignment horizontal="center" vertical="center" wrapText="1"/>
      <protection locked="0"/>
    </xf>
    <xf numFmtId="165" fontId="13" fillId="0" borderId="14" xfId="0" applyNumberFormat="1" applyFont="1" applyFill="1" applyBorder="1" applyAlignment="1">
      <alignment horizontal="right" vertical="center" indent="5"/>
    </xf>
    <xf numFmtId="165" fontId="19" fillId="0" borderId="0" xfId="0" applyNumberFormat="1" applyFont="1" applyFill="1" applyBorder="1" applyAlignment="1">
      <alignment horizontal="right" vertical="center" indent="5"/>
    </xf>
    <xf numFmtId="0" fontId="15" fillId="0" borderId="16" xfId="0" applyFont="1" applyBorder="1" applyAlignment="1">
      <alignment horizontal="center" vertical="center" wrapText="1"/>
    </xf>
    <xf numFmtId="3" fontId="5" fillId="4" borderId="5" xfId="0" applyNumberFormat="1" applyFont="1" applyFill="1" applyBorder="1" applyAlignment="1" applyProtection="1">
      <alignment horizontal="right" vertical="top" indent="3"/>
      <protection locked="0"/>
    </xf>
    <xf numFmtId="3" fontId="13" fillId="3" borderId="0" xfId="0" applyNumberFormat="1" applyFont="1" applyFill="1" applyBorder="1" applyAlignment="1">
      <alignment horizontal="right" vertical="center" indent="1"/>
    </xf>
    <xf numFmtId="0" fontId="13" fillId="3" borderId="0" xfId="0" applyFont="1" applyFill="1" applyBorder="1" applyAlignment="1">
      <alignment horizontal="left" vertical="center" indent="1"/>
    </xf>
    <xf numFmtId="0" fontId="13" fillId="4" borderId="0" xfId="0" applyFont="1" applyFill="1" applyBorder="1" applyAlignment="1">
      <alignment horizontal="left" vertical="center" indent="1"/>
    </xf>
    <xf numFmtId="3" fontId="13" fillId="4" borderId="0" xfId="2" applyNumberFormat="1" applyFont="1" applyFill="1" applyBorder="1"/>
    <xf numFmtId="3" fontId="13" fillId="4" borderId="0" xfId="0" applyNumberFormat="1" applyFont="1" applyFill="1" applyBorder="1"/>
    <xf numFmtId="3" fontId="13" fillId="4" borderId="0" xfId="0" applyNumberFormat="1" applyFont="1" applyFill="1" applyBorder="1" applyAlignment="1">
      <alignment horizontal="right" vertical="center" indent="1"/>
    </xf>
    <xf numFmtId="3" fontId="13" fillId="3" borderId="0" xfId="2" applyNumberFormat="1" applyFont="1" applyFill="1" applyBorder="1"/>
    <xf numFmtId="3" fontId="13" fillId="3" borderId="0" xfId="0" applyNumberFormat="1" applyFont="1" applyFill="1" applyBorder="1"/>
    <xf numFmtId="0" fontId="13"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3" fontId="0" fillId="4" borderId="0" xfId="0" applyNumberFormat="1" applyFill="1" applyAlignment="1">
      <alignment vertical="center"/>
    </xf>
    <xf numFmtId="0" fontId="0" fillId="0" borderId="0" xfId="0" applyFill="1" applyAlignment="1">
      <alignment vertical="center"/>
    </xf>
    <xf numFmtId="3" fontId="5" fillId="0" borderId="0" xfId="0" applyNumberFormat="1" applyFont="1" applyFill="1" applyBorder="1" applyAlignment="1" applyProtection="1">
      <alignment horizontal="right" vertical="center" indent="1"/>
      <protection locked="0"/>
    </xf>
    <xf numFmtId="3" fontId="0" fillId="0" borderId="0" xfId="0" applyNumberFormat="1" applyFill="1" applyAlignment="1">
      <alignment vertical="center"/>
    </xf>
    <xf numFmtId="3" fontId="13" fillId="3" borderId="0" xfId="0" applyNumberFormat="1" applyFont="1" applyFill="1" applyBorder="1" applyAlignment="1">
      <alignment horizontal="right" vertical="center" indent="3"/>
    </xf>
    <xf numFmtId="3" fontId="13" fillId="4" borderId="0" xfId="0" applyNumberFormat="1" applyFont="1" applyFill="1" applyBorder="1" applyAlignment="1">
      <alignment horizontal="right" vertical="center" indent="3"/>
    </xf>
    <xf numFmtId="3" fontId="13" fillId="0" borderId="0" xfId="0" applyNumberFormat="1" applyFont="1" applyFill="1" applyAlignment="1">
      <alignment horizontal="left" vertical="center" indent="1"/>
    </xf>
    <xf numFmtId="0" fontId="0" fillId="0" borderId="0" xfId="0" applyFill="1" applyAlignment="1">
      <alignment horizontal="left" indent="1"/>
    </xf>
    <xf numFmtId="0" fontId="0" fillId="0" borderId="0" xfId="0" applyFill="1" applyBorder="1" applyAlignment="1">
      <alignment horizontal="left" indent="1"/>
    </xf>
    <xf numFmtId="3" fontId="13" fillId="3" borderId="0" xfId="0" applyNumberFormat="1" applyFont="1" applyFill="1" applyAlignment="1">
      <alignment vertical="center"/>
    </xf>
    <xf numFmtId="3" fontId="6" fillId="3" borderId="4" xfId="0" applyNumberFormat="1" applyFont="1" applyFill="1" applyBorder="1" applyAlignment="1" applyProtection="1">
      <alignment horizontal="right" vertical="center" indent="4"/>
      <protection locked="0"/>
    </xf>
    <xf numFmtId="0" fontId="0" fillId="3" borderId="0" xfId="0" applyFill="1"/>
    <xf numFmtId="3" fontId="13" fillId="3" borderId="0" xfId="0" applyNumberFormat="1" applyFont="1" applyFill="1" applyBorder="1" applyAlignment="1">
      <alignment horizontal="right" vertical="center" indent="2"/>
    </xf>
    <xf numFmtId="0" fontId="13" fillId="3" borderId="12" xfId="0" applyFont="1" applyFill="1" applyBorder="1" applyAlignment="1">
      <alignment horizontal="left" vertical="center" indent="1"/>
    </xf>
    <xf numFmtId="165" fontId="13" fillId="3" borderId="14" xfId="0" applyNumberFormat="1" applyFont="1" applyFill="1" applyBorder="1" applyAlignment="1">
      <alignment horizontal="right" vertical="center" indent="5"/>
    </xf>
    <xf numFmtId="165" fontId="19" fillId="3" borderId="0" xfId="0" applyNumberFormat="1" applyFont="1" applyFill="1" applyBorder="1" applyAlignment="1">
      <alignment horizontal="right" vertical="center" indent="5"/>
    </xf>
    <xf numFmtId="3" fontId="0" fillId="4" borderId="0" xfId="0" applyNumberFormat="1" applyFill="1" applyAlignment="1">
      <alignment horizontal="right" indent="1"/>
    </xf>
    <xf numFmtId="14" fontId="13" fillId="0" borderId="0" xfId="0" applyNumberFormat="1"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vertical="center" indent="1"/>
    </xf>
    <xf numFmtId="3" fontId="18" fillId="0" borderId="0" xfId="0" applyNumberFormat="1" applyFont="1" applyFill="1" applyAlignment="1">
      <alignment horizontal="center" vertical="center"/>
    </xf>
    <xf numFmtId="0" fontId="13" fillId="0" borderId="0" xfId="0" applyFont="1" applyFill="1" applyAlignment="1">
      <alignment horizontal="left" vertical="center" indent="1"/>
    </xf>
    <xf numFmtId="0" fontId="0" fillId="0" borderId="0" xfId="0" applyFont="1" applyFill="1" applyAlignment="1">
      <alignment horizontal="left" vertical="center" indent="1"/>
    </xf>
    <xf numFmtId="3" fontId="15" fillId="0" borderId="0" xfId="0" applyNumberFormat="1" applyFont="1" applyFill="1" applyAlignment="1">
      <alignment horizontal="left" vertical="center"/>
    </xf>
    <xf numFmtId="3" fontId="13" fillId="0" borderId="0" xfId="0" applyNumberFormat="1" applyFont="1" applyFill="1" applyAlignment="1">
      <alignment horizontal="left"/>
    </xf>
    <xf numFmtId="0" fontId="13" fillId="0" borderId="0" xfId="0" applyFont="1" applyFill="1" applyAlignment="1">
      <alignment horizontal="left" vertical="center"/>
    </xf>
    <xf numFmtId="0" fontId="13" fillId="0" borderId="0" xfId="0" applyFont="1" applyFill="1" applyAlignment="1">
      <alignment horizontal="left"/>
    </xf>
    <xf numFmtId="0" fontId="0" fillId="0" borderId="0" xfId="0" applyFill="1" applyAlignment="1">
      <alignment horizontal="left" vertical="center" wrapText="1"/>
    </xf>
    <xf numFmtId="0" fontId="0" fillId="0" borderId="0" xfId="0" applyFill="1" applyAlignment="1"/>
    <xf numFmtId="0" fontId="13" fillId="0" borderId="0" xfId="0" applyFont="1" applyFill="1" applyAlignment="1">
      <alignment horizontal="left" vertical="center" wrapText="1" indent="1"/>
    </xf>
    <xf numFmtId="0" fontId="0" fillId="0" borderId="0" xfId="0" applyFill="1" applyAlignment="1">
      <alignment horizontal="left" vertical="center" wrapText="1" indent="1"/>
    </xf>
    <xf numFmtId="0" fontId="13" fillId="0" borderId="0" xfId="0" applyFont="1" applyFill="1" applyAlignment="1">
      <alignment horizontal="left" vertical="center" wrapText="1"/>
    </xf>
    <xf numFmtId="0" fontId="0" fillId="0" borderId="0" xfId="0" applyFill="1" applyAlignment="1">
      <alignment horizontal="left" wrapText="1" indent="1"/>
    </xf>
    <xf numFmtId="0" fontId="0" fillId="0" borderId="0" xfId="0" applyFont="1" applyFill="1" applyAlignment="1">
      <alignment horizontal="left" indent="1"/>
    </xf>
    <xf numFmtId="3" fontId="13" fillId="0" borderId="0" xfId="0" applyNumberFormat="1" applyFont="1" applyFill="1" applyAlignment="1">
      <alignment horizontal="left" indent="1"/>
    </xf>
    <xf numFmtId="0" fontId="13" fillId="0" borderId="0" xfId="0" applyFont="1" applyFill="1" applyAlignment="1">
      <alignment horizontal="left" indent="1"/>
    </xf>
    <xf numFmtId="0" fontId="13" fillId="0" borderId="0" xfId="0" applyFont="1" applyFill="1" applyAlignment="1">
      <alignment horizontal="left" vertical="center" wrapText="1" indent="1"/>
    </xf>
    <xf numFmtId="0" fontId="0" fillId="0" borderId="0" xfId="0" applyFill="1" applyAlignment="1">
      <alignment horizontal="left" vertical="center" indent="1"/>
    </xf>
    <xf numFmtId="0" fontId="13" fillId="0" borderId="0" xfId="0" applyFont="1" applyFill="1" applyAlignment="1">
      <alignment horizontal="left" wrapText="1" indent="1"/>
    </xf>
    <xf numFmtId="0" fontId="0" fillId="0" borderId="0" xfId="0" applyFont="1" applyFill="1" applyAlignment="1">
      <alignment horizontal="left" wrapText="1" indent="1"/>
    </xf>
    <xf numFmtId="0" fontId="13" fillId="0" borderId="0" xfId="0" applyFont="1" applyFill="1" applyAlignment="1">
      <alignment horizontal="left" vertical="center" wrapText="1"/>
    </xf>
    <xf numFmtId="0" fontId="0" fillId="0" borderId="0" xfId="0" applyFill="1" applyAlignment="1">
      <alignment horizontal="left" wrapText="1" indent="1"/>
    </xf>
    <xf numFmtId="0" fontId="13" fillId="0" borderId="0" xfId="0" applyFont="1" applyFill="1" applyAlignment="1">
      <alignment horizontal="left" vertical="top" indent="1"/>
    </xf>
    <xf numFmtId="0" fontId="0" fillId="0" borderId="0" xfId="0" applyAlignment="1">
      <alignment horizontal="left" vertical="center" indent="1"/>
    </xf>
    <xf numFmtId="3" fontId="5" fillId="0" borderId="0" xfId="0" applyNumberFormat="1" applyFont="1" applyAlignment="1">
      <alignment horizontal="left" vertical="center" indent="1"/>
    </xf>
    <xf numFmtId="0" fontId="20" fillId="0" borderId="0" xfId="0" applyFont="1" applyAlignment="1">
      <alignment horizontal="left" vertical="center" indent="1"/>
    </xf>
    <xf numFmtId="1" fontId="5" fillId="4" borderId="17" xfId="0" applyNumberFormat="1" applyFont="1" applyFill="1" applyBorder="1" applyAlignment="1" applyProtection="1">
      <alignment horizontal="right" vertical="center" wrapText="1"/>
      <protection locked="0"/>
    </xf>
    <xf numFmtId="1" fontId="13" fillId="3" borderId="0" xfId="0" applyNumberFormat="1" applyFont="1" applyFill="1" applyBorder="1" applyAlignment="1">
      <alignment horizontal="center" vertical="center"/>
    </xf>
    <xf numFmtId="1" fontId="13" fillId="4" borderId="0" xfId="0" applyNumberFormat="1" applyFont="1" applyFill="1" applyBorder="1" applyAlignment="1">
      <alignment horizontal="center" vertical="center"/>
    </xf>
    <xf numFmtId="3" fontId="5" fillId="4" borderId="8" xfId="0" applyNumberFormat="1" applyFont="1" applyFill="1" applyBorder="1" applyAlignment="1" applyProtection="1">
      <alignment horizontal="center" vertical="center"/>
      <protection locked="0"/>
    </xf>
    <xf numFmtId="3" fontId="13" fillId="3" borderId="4" xfId="0" applyNumberFormat="1" applyFont="1" applyFill="1" applyBorder="1" applyAlignment="1">
      <alignment horizontal="right" vertical="center" indent="3"/>
    </xf>
    <xf numFmtId="3" fontId="13" fillId="4" borderId="4" xfId="0" applyNumberFormat="1" applyFont="1" applyFill="1" applyBorder="1" applyAlignment="1">
      <alignment horizontal="right" vertical="center" indent="3"/>
    </xf>
    <xf numFmtId="3" fontId="21" fillId="0" borderId="0" xfId="0" applyNumberFormat="1" applyFont="1" applyAlignment="1">
      <alignment vertical="center"/>
    </xf>
    <xf numFmtId="0" fontId="13" fillId="0" borderId="0" xfId="0" applyFont="1" applyFill="1" applyAlignment="1">
      <alignment horizontal="left" vertical="top"/>
    </xf>
    <xf numFmtId="0" fontId="22" fillId="0" borderId="0" xfId="1" applyFont="1" applyBorder="1" applyAlignment="1">
      <alignment horizontal="right" vertical="center" indent="1"/>
    </xf>
    <xf numFmtId="3" fontId="15" fillId="0" borderId="0" xfId="0" applyNumberFormat="1" applyFont="1" applyAlignment="1">
      <alignment vertical="center"/>
    </xf>
    <xf numFmtId="0" fontId="22" fillId="0" borderId="0" xfId="0" applyFont="1" applyFill="1" applyAlignment="1">
      <alignment horizontal="left" vertical="top"/>
    </xf>
    <xf numFmtId="0" fontId="22" fillId="0" borderId="0" xfId="1" applyFont="1" applyFill="1" applyAlignment="1">
      <alignment horizontal="left" vertical="top"/>
    </xf>
    <xf numFmtId="0" fontId="22" fillId="0" borderId="0" xfId="0" applyFont="1" applyFill="1" applyAlignment="1">
      <alignment horizontal="left" vertical="top" indent="1"/>
    </xf>
    <xf numFmtId="3" fontId="13" fillId="3" borderId="0" xfId="0" applyNumberFormat="1" applyFont="1" applyFill="1" applyBorder="1" applyAlignment="1">
      <alignment horizontal="right" vertical="center" indent="1"/>
    </xf>
    <xf numFmtId="165" fontId="13" fillId="3" borderId="0" xfId="0" applyNumberFormat="1" applyFont="1" applyFill="1" applyBorder="1" applyAlignment="1">
      <alignment horizontal="right" vertical="center" indent="1"/>
    </xf>
    <xf numFmtId="0" fontId="13" fillId="4" borderId="0" xfId="0" applyFont="1" applyFill="1" applyBorder="1" applyAlignment="1">
      <alignment horizontal="left" vertical="center" indent="1"/>
    </xf>
    <xf numFmtId="3" fontId="13" fillId="4" borderId="0" xfId="0" applyNumberFormat="1" applyFont="1" applyFill="1" applyBorder="1" applyAlignment="1">
      <alignment horizontal="right" vertical="center" indent="1"/>
    </xf>
    <xf numFmtId="0" fontId="13" fillId="4" borderId="2" xfId="0" applyFont="1" applyFill="1" applyBorder="1" applyAlignment="1">
      <alignment horizontal="left" vertical="center" indent="1"/>
    </xf>
    <xf numFmtId="3" fontId="13" fillId="4" borderId="2" xfId="2" applyNumberFormat="1" applyFont="1" applyFill="1" applyBorder="1"/>
    <xf numFmtId="3" fontId="13" fillId="4" borderId="2" xfId="0" applyNumberFormat="1" applyFont="1" applyFill="1" applyBorder="1"/>
    <xf numFmtId="165" fontId="19" fillId="4" borderId="2" xfId="0" applyNumberFormat="1" applyFont="1" applyFill="1" applyBorder="1" applyAlignment="1">
      <alignment horizontal="right" vertical="center" indent="1"/>
    </xf>
    <xf numFmtId="0" fontId="0" fillId="0" borderId="0" xfId="0" applyAlignment="1">
      <alignment horizontal="left" wrapText="1" indent="1"/>
    </xf>
    <xf numFmtId="14" fontId="13" fillId="0" borderId="0" xfId="0" applyNumberFormat="1"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3" fontId="6" fillId="2" borderId="0" xfId="0" applyNumberFormat="1" applyFont="1" applyFill="1" applyBorder="1" applyAlignment="1">
      <alignment vertical="center"/>
    </xf>
    <xf numFmtId="165" fontId="6" fillId="4" borderId="0" xfId="0" applyNumberFormat="1" applyFont="1" applyFill="1" applyBorder="1" applyAlignment="1">
      <alignment horizontal="center" vertical="center"/>
    </xf>
    <xf numFmtId="1" fontId="6" fillId="3" borderId="0" xfId="0" applyNumberFormat="1" applyFont="1" applyFill="1" applyBorder="1" applyAlignment="1">
      <alignment horizontal="center" vertical="center"/>
    </xf>
    <xf numFmtId="1" fontId="6" fillId="4" borderId="0" xfId="0" applyNumberFormat="1" applyFont="1" applyFill="1" applyBorder="1" applyAlignment="1">
      <alignment horizontal="center" vertical="center"/>
    </xf>
    <xf numFmtId="165" fontId="6" fillId="3" borderId="0" xfId="0" applyNumberFormat="1" applyFont="1" applyFill="1" applyBorder="1" applyAlignment="1">
      <alignment horizontal="right" vertical="center" indent="5"/>
    </xf>
    <xf numFmtId="165" fontId="6" fillId="4" borderId="0" xfId="0" applyNumberFormat="1" applyFont="1" applyFill="1" applyBorder="1" applyAlignment="1">
      <alignment horizontal="right" vertical="center" indent="5"/>
    </xf>
    <xf numFmtId="3" fontId="5" fillId="0" borderId="8" xfId="0" applyNumberFormat="1" applyFont="1" applyFill="1" applyBorder="1" applyAlignment="1" applyProtection="1">
      <alignment horizontal="center" vertical="center"/>
      <protection locked="0"/>
    </xf>
    <xf numFmtId="3" fontId="6" fillId="3" borderId="0" xfId="0" applyNumberFormat="1" applyFont="1" applyFill="1"/>
    <xf numFmtId="3" fontId="6" fillId="3" borderId="0" xfId="0" applyNumberFormat="1" applyFont="1" applyFill="1" applyAlignment="1">
      <alignment horizontal="right" vertical="center"/>
    </xf>
    <xf numFmtId="3" fontId="6" fillId="0" borderId="0" xfId="0" applyNumberFormat="1" applyFont="1" applyAlignment="1">
      <alignment horizontal="right" vertical="center"/>
    </xf>
    <xf numFmtId="3" fontId="6" fillId="4" borderId="0" xfId="0" applyNumberFormat="1" applyFont="1" applyFill="1"/>
    <xf numFmtId="3" fontId="6" fillId="4" borderId="0" xfId="0" applyNumberFormat="1" applyFont="1" applyFill="1" applyAlignment="1">
      <alignment horizontal="right" vertical="center"/>
    </xf>
    <xf numFmtId="3" fontId="6" fillId="3" borderId="0" xfId="0" applyNumberFormat="1" applyFont="1" applyFill="1" applyAlignment="1"/>
    <xf numFmtId="3" fontId="6" fillId="4" borderId="2" xfId="0" applyNumberFormat="1" applyFont="1" applyFill="1" applyBorder="1"/>
    <xf numFmtId="164" fontId="6" fillId="3" borderId="0" xfId="0" applyNumberFormat="1" applyFont="1" applyFill="1" applyBorder="1" applyAlignment="1">
      <alignment horizontal="right" vertical="center" indent="1"/>
    </xf>
    <xf numFmtId="164" fontId="6" fillId="4" borderId="0" xfId="0" applyNumberFormat="1" applyFont="1" applyFill="1" applyBorder="1" applyAlignment="1">
      <alignment horizontal="right" vertical="center" indent="1"/>
    </xf>
    <xf numFmtId="164" fontId="6" fillId="4" borderId="2" xfId="0" applyNumberFormat="1" applyFont="1" applyFill="1" applyBorder="1" applyAlignment="1">
      <alignment horizontal="right" vertical="center" indent="1"/>
    </xf>
    <xf numFmtId="1" fontId="5" fillId="0" borderId="1" xfId="0" applyNumberFormat="1" applyFont="1" applyFill="1" applyBorder="1" applyAlignment="1" applyProtection="1">
      <alignment horizontal="right" vertical="center" wrapText="1"/>
      <protection locked="0"/>
    </xf>
    <xf numFmtId="3" fontId="5" fillId="0" borderId="0" xfId="0" applyNumberFormat="1" applyFont="1" applyFill="1" applyAlignment="1">
      <alignment horizontal="left" vertical="center" indent="1"/>
    </xf>
    <xf numFmtId="0" fontId="14" fillId="0" borderId="0" xfId="0" applyFont="1" applyFill="1" applyBorder="1" applyAlignment="1">
      <alignment horizontal="right" vertical="center" indent="1"/>
    </xf>
    <xf numFmtId="0" fontId="22" fillId="0" borderId="0" xfId="1" applyFont="1" applyFill="1" applyBorder="1" applyAlignment="1">
      <alignment horizontal="right" vertical="center" indent="1"/>
    </xf>
    <xf numFmtId="0" fontId="22" fillId="3" borderId="0" xfId="0" applyFont="1" applyFill="1" applyBorder="1" applyAlignment="1">
      <alignment horizontal="left" vertical="center" indent="1"/>
    </xf>
    <xf numFmtId="3" fontId="22" fillId="3" borderId="0" xfId="0" applyNumberFormat="1" applyFont="1" applyFill="1" applyBorder="1" applyAlignment="1">
      <alignment horizontal="right" vertical="center" indent="1"/>
    </xf>
    <xf numFmtId="165" fontId="22" fillId="3" borderId="0" xfId="0" applyNumberFormat="1" applyFont="1" applyFill="1" applyBorder="1" applyAlignment="1">
      <alignment horizontal="right" vertical="center" indent="1"/>
    </xf>
    <xf numFmtId="164" fontId="22" fillId="3" borderId="0" xfId="0" applyNumberFormat="1" applyFont="1" applyFill="1" applyBorder="1" applyAlignment="1">
      <alignment horizontal="right" vertical="center" indent="1"/>
    </xf>
    <xf numFmtId="0" fontId="6" fillId="3" borderId="20" xfId="0" applyFont="1" applyFill="1" applyBorder="1" applyAlignment="1">
      <alignment horizontal="left" vertical="center" indent="1"/>
    </xf>
    <xf numFmtId="0" fontId="6" fillId="0" borderId="12" xfId="0" applyFont="1" applyBorder="1" applyAlignment="1">
      <alignment horizontal="left" vertical="center" indent="1"/>
    </xf>
    <xf numFmtId="0" fontId="6" fillId="3" borderId="12" xfId="0" applyFont="1" applyFill="1" applyBorder="1" applyAlignment="1">
      <alignment horizontal="left" vertical="center" indent="1"/>
    </xf>
    <xf numFmtId="0" fontId="6" fillId="0" borderId="12" xfId="0" applyFont="1" applyFill="1" applyBorder="1" applyAlignment="1">
      <alignment horizontal="left" vertical="center" indent="1"/>
    </xf>
    <xf numFmtId="165" fontId="6" fillId="0" borderId="0" xfId="0" applyNumberFormat="1" applyFont="1" applyFill="1" applyBorder="1" applyAlignment="1">
      <alignment horizontal="right" vertical="center" indent="5"/>
    </xf>
    <xf numFmtId="3" fontId="5" fillId="0" borderId="11" xfId="0" applyNumberFormat="1" applyFont="1" applyFill="1" applyBorder="1" applyAlignment="1" applyProtection="1">
      <alignment horizontal="left" vertical="center" wrapText="1" indent="1"/>
      <protection locked="0"/>
    </xf>
    <xf numFmtId="1" fontId="5" fillId="0" borderId="1" xfId="0" applyNumberFormat="1" applyFont="1" applyFill="1" applyBorder="1" applyAlignment="1" applyProtection="1">
      <alignment horizontal="center" vertical="center" wrapText="1"/>
      <protection locked="0"/>
    </xf>
    <xf numFmtId="164" fontId="6" fillId="3" borderId="0" xfId="0" applyNumberFormat="1" applyFont="1" applyFill="1" applyAlignment="1">
      <alignment horizontal="right" vertical="center" indent="4"/>
    </xf>
    <xf numFmtId="164" fontId="6" fillId="0" borderId="0" xfId="0" applyNumberFormat="1" applyFont="1" applyAlignment="1">
      <alignment horizontal="right" vertical="center" indent="4"/>
    </xf>
    <xf numFmtId="0" fontId="6" fillId="0" borderId="0" xfId="0" applyFont="1" applyFill="1" applyBorder="1" applyAlignment="1">
      <alignment horizontal="left" vertical="center" indent="1"/>
    </xf>
    <xf numFmtId="3" fontId="6" fillId="0" borderId="0" xfId="0" applyNumberFormat="1" applyFont="1" applyFill="1" applyBorder="1" applyAlignment="1">
      <alignment horizontal="right" vertical="center" indent="2"/>
    </xf>
    <xf numFmtId="3" fontId="22" fillId="3" borderId="0" xfId="0" applyNumberFormat="1" applyFont="1" applyFill="1" applyBorder="1" applyAlignment="1">
      <alignment horizontal="right" vertical="center" indent="2"/>
    </xf>
    <xf numFmtId="165" fontId="6" fillId="0" borderId="14" xfId="0" applyNumberFormat="1" applyFont="1" applyFill="1" applyBorder="1" applyAlignment="1">
      <alignment horizontal="right" vertical="center" indent="5"/>
    </xf>
    <xf numFmtId="0" fontId="22" fillId="0" borderId="12" xfId="0" applyFont="1" applyBorder="1" applyAlignment="1">
      <alignment horizontal="left" vertical="center" indent="1"/>
    </xf>
    <xf numFmtId="164" fontId="22" fillId="0" borderId="0" xfId="0" applyNumberFormat="1" applyFont="1" applyAlignment="1">
      <alignment horizontal="right" vertical="center" indent="4"/>
    </xf>
    <xf numFmtId="3" fontId="15" fillId="4" borderId="22" xfId="0" applyNumberFormat="1" applyFont="1" applyFill="1" applyBorder="1" applyAlignment="1">
      <alignment horizontal="center" vertical="center"/>
    </xf>
    <xf numFmtId="0" fontId="13" fillId="3" borderId="18"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lignment horizontal="center" vertical="center"/>
    </xf>
    <xf numFmtId="0" fontId="6" fillId="0" borderId="18" xfId="0" applyFont="1" applyFill="1" applyBorder="1" applyAlignment="1">
      <alignment horizontal="center" vertical="center"/>
    </xf>
    <xf numFmtId="0" fontId="6" fillId="3" borderId="18" xfId="0" applyFont="1" applyFill="1" applyBorder="1" applyAlignment="1">
      <alignment horizontal="center" vertical="center"/>
    </xf>
    <xf numFmtId="3" fontId="15" fillId="0" borderId="0" xfId="0" applyNumberFormat="1" applyFont="1" applyFill="1" applyAlignment="1">
      <alignment horizontal="left" indent="1"/>
    </xf>
    <xf numFmtId="0" fontId="15" fillId="0" borderId="0" xfId="0" applyFont="1" applyFill="1" applyAlignment="1">
      <alignment horizontal="right" vertical="top" indent="1"/>
    </xf>
    <xf numFmtId="0" fontId="0" fillId="0" borderId="0" xfId="0" applyBorder="1" applyAlignment="1">
      <alignment horizontal="left" wrapText="1" indent="1"/>
    </xf>
    <xf numFmtId="3" fontId="23" fillId="0" borderId="0" xfId="0" applyNumberFormat="1" applyFont="1" applyFill="1" applyAlignment="1">
      <alignment horizontal="left" vertical="top" wrapText="1"/>
    </xf>
    <xf numFmtId="0" fontId="24" fillId="0" borderId="0" xfId="0" applyFont="1" applyAlignment="1">
      <alignment horizontal="left" vertical="top" wrapText="1"/>
    </xf>
    <xf numFmtId="3" fontId="15" fillId="0" borderId="0" xfId="0" applyNumberFormat="1" applyFont="1" applyFill="1" applyAlignment="1">
      <alignment horizontal="left"/>
    </xf>
    <xf numFmtId="0" fontId="13" fillId="4" borderId="0" xfId="0" applyFont="1" applyFill="1" applyBorder="1" applyAlignment="1">
      <alignment horizontal="left" vertical="center" indent="1"/>
    </xf>
    <xf numFmtId="0" fontId="13" fillId="3" borderId="0" xfId="0" applyFont="1" applyFill="1" applyBorder="1" applyAlignment="1">
      <alignment horizontal="left" vertical="center" indent="1"/>
    </xf>
    <xf numFmtId="0" fontId="13" fillId="0" borderId="12" xfId="0" applyFont="1" applyFill="1" applyBorder="1" applyAlignment="1">
      <alignment horizontal="left" vertical="center" indent="1"/>
    </xf>
    <xf numFmtId="3" fontId="5" fillId="0" borderId="7" xfId="0" applyNumberFormat="1" applyFont="1" applyBorder="1" applyAlignment="1">
      <alignment horizontal="left" vertical="center" wrapText="1" indent="1"/>
    </xf>
    <xf numFmtId="0" fontId="5" fillId="0" borderId="7" xfId="0" applyFont="1" applyBorder="1" applyAlignment="1">
      <alignment horizontal="center" wrapText="1"/>
    </xf>
    <xf numFmtId="3" fontId="5" fillId="0" borderId="4" xfId="0" applyNumberFormat="1" applyFont="1" applyBorder="1" applyAlignment="1">
      <alignment horizontal="center" vertical="center" wrapText="1"/>
    </xf>
    <xf numFmtId="3" fontId="5" fillId="0" borderId="18" xfId="0" applyNumberFormat="1" applyFont="1" applyBorder="1" applyAlignment="1">
      <alignment horizontal="center" vertical="center" wrapText="1"/>
    </xf>
    <xf numFmtId="3" fontId="5" fillId="0" borderId="16" xfId="0" applyNumberFormat="1" applyFont="1" applyBorder="1" applyAlignment="1">
      <alignment horizontal="center" vertical="center" wrapText="1"/>
    </xf>
    <xf numFmtId="3" fontId="5" fillId="0" borderId="23" xfId="0" applyNumberFormat="1" applyFont="1" applyBorder="1" applyAlignment="1">
      <alignment horizontal="center" vertical="center" wrapText="1"/>
    </xf>
    <xf numFmtId="3" fontId="6" fillId="3" borderId="4" xfId="0" applyNumberFormat="1" applyFont="1" applyFill="1" applyBorder="1" applyAlignment="1">
      <alignment horizontal="right" vertical="center" indent="4"/>
    </xf>
    <xf numFmtId="3" fontId="6" fillId="0" borderId="4" xfId="0" applyNumberFormat="1" applyFont="1" applyBorder="1" applyAlignment="1">
      <alignment horizontal="right" vertical="center" indent="4"/>
    </xf>
    <xf numFmtId="3" fontId="6" fillId="4" borderId="4" xfId="0" applyNumberFormat="1" applyFont="1" applyFill="1" applyBorder="1" applyAlignment="1">
      <alignment horizontal="right" vertical="center" indent="4"/>
    </xf>
    <xf numFmtId="3" fontId="5" fillId="0" borderId="24" xfId="0" applyNumberFormat="1" applyFont="1" applyBorder="1" applyAlignment="1">
      <alignment horizontal="center" vertical="center" wrapText="1"/>
    </xf>
    <xf numFmtId="3" fontId="6" fillId="3" borderId="25" xfId="0" applyNumberFormat="1" applyFont="1" applyFill="1" applyBorder="1" applyAlignment="1">
      <alignment horizontal="right" vertical="center" indent="4"/>
    </xf>
    <xf numFmtId="3" fontId="6" fillId="0" borderId="25" xfId="0" applyNumberFormat="1" applyFont="1" applyBorder="1" applyAlignment="1">
      <alignment horizontal="right" vertical="center" indent="4"/>
    </xf>
    <xf numFmtId="3" fontId="6" fillId="4" borderId="25" xfId="0" applyNumberFormat="1" applyFont="1" applyFill="1" applyBorder="1" applyAlignment="1">
      <alignment horizontal="right" vertical="center" indent="4"/>
    </xf>
    <xf numFmtId="3" fontId="5" fillId="0" borderId="25" xfId="0" applyNumberFormat="1" applyFont="1" applyBorder="1" applyAlignment="1">
      <alignment horizontal="right" vertical="center" indent="4"/>
    </xf>
    <xf numFmtId="3" fontId="5" fillId="0" borderId="25" xfId="0" applyNumberFormat="1" applyFont="1" applyFill="1" applyBorder="1" applyAlignment="1">
      <alignment horizontal="right" indent="4"/>
    </xf>
    <xf numFmtId="3" fontId="5" fillId="0" borderId="25" xfId="0" applyNumberFormat="1" applyFont="1" applyFill="1" applyBorder="1" applyAlignment="1">
      <alignment horizontal="right" vertical="center" indent="4"/>
    </xf>
    <xf numFmtId="3" fontId="5" fillId="0" borderId="26" xfId="0" applyNumberFormat="1" applyFont="1" applyFill="1" applyBorder="1" applyAlignment="1">
      <alignment horizontal="right" vertical="top" indent="4"/>
    </xf>
    <xf numFmtId="164" fontId="6" fillId="3" borderId="18" xfId="0" applyNumberFormat="1" applyFont="1" applyFill="1" applyBorder="1" applyAlignment="1">
      <alignment horizontal="right" vertical="center" indent="5"/>
    </xf>
    <xf numFmtId="164" fontId="6" fillId="0" borderId="18" xfId="0" applyNumberFormat="1" applyFont="1" applyBorder="1" applyAlignment="1">
      <alignment horizontal="right" vertical="center" indent="5"/>
    </xf>
    <xf numFmtId="164" fontId="6" fillId="4" borderId="18" xfId="0" applyNumberFormat="1" applyFont="1" applyFill="1" applyBorder="1" applyAlignment="1">
      <alignment horizontal="right" vertical="center" indent="5"/>
    </xf>
    <xf numFmtId="164" fontId="5" fillId="0" borderId="18" xfId="0" applyNumberFormat="1" applyFont="1" applyBorder="1" applyAlignment="1">
      <alignment horizontal="right" vertical="center" indent="5"/>
    </xf>
    <xf numFmtId="164" fontId="5" fillId="0" borderId="18" xfId="0" applyNumberFormat="1" applyFont="1" applyFill="1" applyBorder="1" applyAlignment="1">
      <alignment horizontal="right" indent="5"/>
    </xf>
    <xf numFmtId="164" fontId="5" fillId="0" borderId="18" xfId="0" applyNumberFormat="1" applyFont="1" applyFill="1" applyBorder="1" applyAlignment="1">
      <alignment horizontal="right" vertical="center" indent="5"/>
    </xf>
    <xf numFmtId="164" fontId="5" fillId="0" borderId="19" xfId="0" applyNumberFormat="1" applyFont="1" applyFill="1" applyBorder="1" applyAlignment="1">
      <alignment horizontal="right" vertical="top" indent="5"/>
    </xf>
    <xf numFmtId="14" fontId="13" fillId="0" borderId="0" xfId="0" applyNumberFormat="1" applyFont="1" applyBorder="1" applyAlignment="1">
      <alignment horizontal="left" vertical="center"/>
    </xf>
    <xf numFmtId="0" fontId="14" fillId="0" borderId="0" xfId="0" applyFont="1" applyBorder="1" applyAlignment="1">
      <alignment horizontal="left" vertical="center"/>
    </xf>
    <xf numFmtId="0" fontId="13" fillId="0" borderId="0" xfId="0" applyFont="1" applyFill="1" applyAlignment="1">
      <alignment horizontal="right" wrapText="1" indent="1"/>
    </xf>
    <xf numFmtId="14" fontId="13" fillId="0" borderId="0" xfId="0" applyNumberFormat="1" applyFont="1" applyBorder="1" applyAlignment="1">
      <alignment horizontal="left"/>
    </xf>
    <xf numFmtId="3" fontId="13" fillId="0" borderId="0" xfId="0" applyNumberFormat="1" applyFont="1" applyBorder="1" applyAlignment="1"/>
    <xf numFmtId="3" fontId="13" fillId="0" borderId="0" xfId="0" applyNumberFormat="1" applyFont="1" applyAlignment="1">
      <alignment horizontal="right" indent="1"/>
    </xf>
    <xf numFmtId="3" fontId="13" fillId="0" borderId="0" xfId="0" applyNumberFormat="1" applyFont="1" applyFill="1" applyBorder="1" applyAlignment="1">
      <alignment horizontal="right" vertical="center" indent="3"/>
    </xf>
    <xf numFmtId="1" fontId="13" fillId="4" borderId="0" xfId="0" applyNumberFormat="1" applyFont="1" applyFill="1" applyBorder="1" applyAlignment="1">
      <alignment horizontal="right" vertical="center" indent="5"/>
    </xf>
    <xf numFmtId="0" fontId="20" fillId="0" borderId="0" xfId="0" applyFont="1" applyFill="1" applyAlignment="1">
      <alignment horizontal="left" vertical="center" indent="1"/>
    </xf>
    <xf numFmtId="0" fontId="11" fillId="0" borderId="0" xfId="0" applyFont="1" applyFill="1" applyBorder="1" applyAlignment="1">
      <alignment horizontal="right" vertical="center" indent="1"/>
    </xf>
    <xf numFmtId="0" fontId="11" fillId="0" borderId="0" xfId="0" applyFont="1" applyBorder="1" applyAlignment="1">
      <alignment horizontal="left" vertical="center" indent="1"/>
    </xf>
    <xf numFmtId="3" fontId="5" fillId="4" borderId="0" xfId="0" applyNumberFormat="1" applyFont="1" applyFill="1" applyAlignment="1">
      <alignment horizontal="left" vertical="center" indent="1"/>
    </xf>
    <xf numFmtId="0" fontId="11" fillId="4" borderId="0" xfId="0" applyFont="1" applyFill="1" applyBorder="1" applyAlignment="1">
      <alignment horizontal="left" vertical="center" indent="1"/>
    </xf>
    <xf numFmtId="3" fontId="6" fillId="0" borderId="0" xfId="1" applyNumberFormat="1" applyFont="1" applyFill="1" applyAlignment="1">
      <alignment horizontal="left" vertical="top" wrapText="1" indent="1"/>
    </xf>
    <xf numFmtId="0" fontId="6" fillId="0" borderId="0" xfId="1" applyFont="1" applyFill="1" applyAlignment="1">
      <alignment horizontal="left" vertical="top" wrapText="1" indent="1"/>
    </xf>
    <xf numFmtId="0" fontId="4" fillId="0" borderId="0" xfId="0" applyFont="1" applyFill="1" applyAlignment="1">
      <alignment horizontal="right" wrapText="1" indent="1"/>
    </xf>
    <xf numFmtId="3" fontId="13" fillId="0" borderId="0" xfId="0" quotePrefix="1" applyNumberFormat="1" applyFont="1" applyAlignment="1"/>
    <xf numFmtId="0" fontId="0" fillId="0" borderId="0" xfId="0" applyAlignment="1"/>
    <xf numFmtId="0" fontId="0" fillId="0" borderId="0" xfId="0" applyAlignment="1">
      <alignment horizontal="left"/>
    </xf>
    <xf numFmtId="0" fontId="2" fillId="0" borderId="0" xfId="0" applyNumberFormat="1" applyFont="1" applyFill="1" applyAlignment="1">
      <alignment horizontal="left" wrapText="1"/>
    </xf>
    <xf numFmtId="3" fontId="6" fillId="3"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164" fontId="6" fillId="3" borderId="0" xfId="0" applyNumberFormat="1" applyFont="1" applyFill="1" applyBorder="1" applyAlignment="1">
      <alignment horizontal="center" vertical="center"/>
    </xf>
    <xf numFmtId="164" fontId="6" fillId="4"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0" fillId="0" borderId="0" xfId="0" applyAlignment="1">
      <alignment horizontal="left" wrapText="1" indent="1"/>
    </xf>
    <xf numFmtId="0" fontId="15" fillId="3" borderId="2" xfId="0" applyFont="1" applyFill="1" applyBorder="1" applyAlignment="1">
      <alignment horizontal="left" vertical="center" indent="1"/>
    </xf>
    <xf numFmtId="3" fontId="13" fillId="3" borderId="5" xfId="0" applyNumberFormat="1" applyFont="1" applyFill="1" applyBorder="1" applyAlignment="1">
      <alignment horizontal="right" vertical="center" indent="3"/>
    </xf>
    <xf numFmtId="3" fontId="13" fillId="3" borderId="2" xfId="0" applyNumberFormat="1" applyFont="1" applyFill="1" applyBorder="1" applyAlignment="1">
      <alignment horizontal="right" vertical="center" indent="3"/>
    </xf>
    <xf numFmtId="1" fontId="13" fillId="3" borderId="5" xfId="0" applyNumberFormat="1" applyFont="1" applyFill="1" applyBorder="1" applyAlignment="1">
      <alignment horizontal="right" vertical="center" indent="5"/>
    </xf>
    <xf numFmtId="1" fontId="13" fillId="3" borderId="2"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65" fontId="6" fillId="3" borderId="2" xfId="0" applyNumberFormat="1" applyFont="1" applyFill="1" applyBorder="1" applyAlignment="1">
      <alignment horizontal="right" vertical="center" indent="5"/>
    </xf>
    <xf numFmtId="3" fontId="5" fillId="4" borderId="3" xfId="0" applyNumberFormat="1" applyFont="1" applyFill="1" applyBorder="1" applyAlignment="1" applyProtection="1">
      <alignment horizontal="center" vertical="center"/>
      <protection locked="0"/>
    </xf>
    <xf numFmtId="165" fontId="6" fillId="3" borderId="4" xfId="0" applyNumberFormat="1" applyFont="1" applyFill="1" applyBorder="1" applyAlignment="1">
      <alignment horizontal="center" vertical="center"/>
    </xf>
    <xf numFmtId="165" fontId="6" fillId="4" borderId="4"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3" fontId="13" fillId="4" borderId="0" xfId="0" applyNumberFormat="1" applyFont="1" applyFill="1" applyAlignment="1">
      <alignment horizontal="left" vertical="center"/>
    </xf>
    <xf numFmtId="3" fontId="5" fillId="0" borderId="4" xfId="0" applyNumberFormat="1" applyFont="1" applyBorder="1" applyAlignment="1">
      <alignment horizontal="right" vertical="center" indent="4"/>
    </xf>
    <xf numFmtId="3" fontId="5" fillId="0" borderId="4" xfId="0" applyNumberFormat="1" applyFont="1" applyFill="1" applyBorder="1" applyAlignment="1">
      <alignment horizontal="right" indent="4"/>
    </xf>
    <xf numFmtId="3" fontId="5" fillId="0" borderId="4" xfId="0" applyNumberFormat="1" applyFont="1" applyFill="1" applyBorder="1" applyAlignment="1">
      <alignment horizontal="right" vertical="center" indent="4"/>
    </xf>
    <xf numFmtId="3" fontId="5" fillId="0" borderId="5" xfId="0" applyNumberFormat="1" applyFont="1" applyFill="1" applyBorder="1" applyAlignment="1">
      <alignment horizontal="right" vertical="top" indent="4"/>
    </xf>
    <xf numFmtId="3" fontId="5" fillId="0" borderId="0" xfId="0" applyNumberFormat="1" applyFont="1" applyAlignment="1">
      <alignment horizontal="left" vertical="center"/>
    </xf>
    <xf numFmtId="3" fontId="2" fillId="0" borderId="0" xfId="0" applyNumberFormat="1" applyFont="1" applyAlignment="1">
      <alignment vertical="center"/>
    </xf>
    <xf numFmtId="3" fontId="2" fillId="0" borderId="0" xfId="0" applyNumberFormat="1" applyFont="1" applyAlignment="1">
      <alignment horizontal="left" indent="1"/>
    </xf>
    <xf numFmtId="3" fontId="5" fillId="0" borderId="0" xfId="0" applyNumberFormat="1" applyFont="1" applyAlignment="1">
      <alignment horizontal="right" vertical="top" indent="1"/>
    </xf>
    <xf numFmtId="3" fontId="6" fillId="0" borderId="0" xfId="0" applyNumberFormat="1" applyFont="1" applyFill="1" applyAlignment="1">
      <alignment vertical="center"/>
    </xf>
    <xf numFmtId="3"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Alignment="1">
      <alignment horizontal="right" vertical="center"/>
    </xf>
    <xf numFmtId="14" fontId="2" fillId="0" borderId="0" xfId="0" applyNumberFormat="1" applyFont="1" applyAlignment="1">
      <alignment horizontal="left" vertical="center"/>
    </xf>
    <xf numFmtId="0" fontId="2" fillId="0" borderId="0" xfId="0" applyFont="1" applyBorder="1" applyAlignment="1">
      <alignment horizontal="left" vertical="center"/>
    </xf>
    <xf numFmtId="14" fontId="2" fillId="0" borderId="0" xfId="0" applyNumberFormat="1" applyFont="1" applyBorder="1" applyAlignment="1">
      <alignment horizontal="left" vertical="center"/>
    </xf>
    <xf numFmtId="3" fontId="6" fillId="0" borderId="0" xfId="0" applyNumberFormat="1" applyFont="1" applyFill="1" applyAlignment="1">
      <alignment horizontal="right" vertical="center" indent="1"/>
    </xf>
    <xf numFmtId="3" fontId="2" fillId="0" borderId="0" xfId="0" quotePrefix="1" applyNumberFormat="1" applyFont="1" applyAlignment="1"/>
    <xf numFmtId="1" fontId="13" fillId="0" borderId="0" xfId="0" applyNumberFormat="1" applyFont="1" applyAlignment="1">
      <alignment vertical="center"/>
    </xf>
    <xf numFmtId="1" fontId="0" fillId="4" borderId="0" xfId="0" applyNumberFormat="1" applyFill="1" applyAlignment="1">
      <alignment vertical="center"/>
    </xf>
    <xf numFmtId="3" fontId="2" fillId="3" borderId="0" xfId="0" applyNumberFormat="1" applyFont="1" applyFill="1" applyBorder="1" applyAlignment="1">
      <alignment horizontal="right" vertical="center" indent="1"/>
    </xf>
    <xf numFmtId="3" fontId="2" fillId="4" borderId="0" xfId="0" applyNumberFormat="1" applyFont="1" applyFill="1" applyBorder="1" applyAlignment="1">
      <alignment horizontal="right" vertical="center" indent="1"/>
    </xf>
    <xf numFmtId="3" fontId="2" fillId="4" borderId="2" xfId="0" applyNumberFormat="1" applyFont="1" applyFill="1" applyBorder="1" applyAlignment="1">
      <alignment horizontal="right" vertical="center" indent="1"/>
    </xf>
    <xf numFmtId="3" fontId="13" fillId="3" borderId="0" xfId="0" applyNumberFormat="1" applyFont="1" applyFill="1" applyBorder="1" applyAlignment="1">
      <alignment horizontal="right" vertical="center"/>
    </xf>
    <xf numFmtId="3" fontId="13" fillId="4" borderId="0" xfId="0" applyNumberFormat="1" applyFont="1" applyFill="1" applyBorder="1" applyAlignment="1">
      <alignment horizontal="right" vertical="center"/>
    </xf>
    <xf numFmtId="3" fontId="13" fillId="3" borderId="7" xfId="2" applyNumberFormat="1" applyFont="1" applyFill="1" applyBorder="1" applyAlignment="1">
      <alignment horizontal="right" vertical="center"/>
    </xf>
    <xf numFmtId="3" fontId="13" fillId="3" borderId="7" xfId="0" applyNumberFormat="1" applyFont="1" applyFill="1" applyBorder="1" applyAlignment="1">
      <alignment horizontal="right" vertical="center"/>
    </xf>
    <xf numFmtId="3" fontId="13" fillId="4" borderId="0" xfId="2" applyNumberFormat="1" applyFont="1" applyFill="1" applyBorder="1" applyAlignment="1">
      <alignment horizontal="right" vertical="center"/>
    </xf>
    <xf numFmtId="3" fontId="13" fillId="3" borderId="0" xfId="2" applyNumberFormat="1" applyFont="1" applyFill="1" applyBorder="1" applyAlignment="1">
      <alignment horizontal="right" vertical="center"/>
    </xf>
    <xf numFmtId="3" fontId="22" fillId="3" borderId="0" xfId="2" applyNumberFormat="1" applyFont="1" applyFill="1" applyBorder="1" applyAlignment="1">
      <alignment horizontal="right" vertical="center"/>
    </xf>
    <xf numFmtId="3" fontId="22" fillId="3" borderId="0" xfId="0" applyNumberFormat="1" applyFont="1" applyFill="1" applyBorder="1" applyAlignment="1">
      <alignment horizontal="right" vertical="center"/>
    </xf>
    <xf numFmtId="3" fontId="22" fillId="3" borderId="0" xfId="0" applyNumberFormat="1" applyFont="1" applyFill="1" applyAlignment="1">
      <alignment horizontal="right" vertical="center"/>
    </xf>
    <xf numFmtId="165" fontId="2" fillId="3" borderId="0" xfId="0" applyNumberFormat="1" applyFont="1" applyFill="1" applyBorder="1" applyAlignment="1">
      <alignment horizontal="right" vertical="center" indent="1"/>
    </xf>
    <xf numFmtId="165" fontId="2" fillId="4" borderId="0" xfId="0" applyNumberFormat="1" applyFont="1" applyFill="1" applyBorder="1" applyAlignment="1">
      <alignment horizontal="right" vertical="center" indent="1"/>
    </xf>
    <xf numFmtId="165" fontId="2" fillId="4" borderId="2" xfId="0" applyNumberFormat="1" applyFont="1" applyFill="1" applyBorder="1" applyAlignment="1">
      <alignment horizontal="right" vertical="center" indent="1"/>
    </xf>
    <xf numFmtId="0" fontId="6" fillId="3" borderId="19" xfId="0" applyFont="1" applyFill="1" applyBorder="1" applyAlignment="1">
      <alignment horizontal="center" vertical="center"/>
    </xf>
    <xf numFmtId="0" fontId="13" fillId="3" borderId="21" xfId="0" applyFont="1" applyFill="1" applyBorder="1" applyAlignment="1">
      <alignment horizontal="left" vertical="center" indent="1"/>
    </xf>
    <xf numFmtId="165" fontId="13" fillId="3" borderId="15" xfId="0" applyNumberFormat="1" applyFont="1" applyFill="1" applyBorder="1" applyAlignment="1">
      <alignment horizontal="right" vertical="center" indent="5"/>
    </xf>
    <xf numFmtId="0" fontId="13" fillId="3" borderId="2" xfId="0" applyFont="1" applyFill="1" applyBorder="1" applyAlignment="1">
      <alignment horizontal="left" vertical="center" indent="1"/>
    </xf>
    <xf numFmtId="165" fontId="19" fillId="3" borderId="2" xfId="0" applyNumberFormat="1" applyFont="1" applyFill="1" applyBorder="1" applyAlignment="1">
      <alignment horizontal="right" vertical="center" indent="5"/>
    </xf>
    <xf numFmtId="0" fontId="6" fillId="3" borderId="21" xfId="0" applyFont="1" applyFill="1" applyBorder="1" applyAlignment="1">
      <alignment horizontal="left" vertical="center" indent="1"/>
    </xf>
    <xf numFmtId="164" fontId="6" fillId="3" borderId="2" xfId="0" applyNumberFormat="1" applyFont="1" applyFill="1" applyBorder="1" applyAlignment="1">
      <alignment horizontal="right" vertical="center" indent="4"/>
    </xf>
    <xf numFmtId="0" fontId="6" fillId="3" borderId="2" xfId="0" applyFont="1" applyFill="1" applyBorder="1" applyAlignment="1">
      <alignment horizontal="left" vertical="center" indent="1"/>
    </xf>
    <xf numFmtId="3" fontId="6" fillId="3" borderId="2" xfId="0" applyNumberFormat="1" applyFont="1" applyFill="1" applyBorder="1" applyAlignment="1">
      <alignment horizontal="right" vertical="center" indent="2"/>
    </xf>
    <xf numFmtId="0" fontId="6" fillId="3" borderId="0" xfId="0" applyFont="1" applyFill="1" applyBorder="1" applyAlignment="1">
      <alignment horizontal="left" vertical="center" indent="1"/>
    </xf>
    <xf numFmtId="3" fontId="6" fillId="3" borderId="0" xfId="0" applyNumberFormat="1" applyFont="1" applyFill="1" applyBorder="1" applyAlignment="1">
      <alignment horizontal="right" vertical="center" indent="2"/>
    </xf>
    <xf numFmtId="165" fontId="6" fillId="3" borderId="14" xfId="0" applyNumberFormat="1" applyFont="1" applyFill="1" applyBorder="1" applyAlignment="1">
      <alignment horizontal="right" vertical="center" indent="5"/>
    </xf>
    <xf numFmtId="0" fontId="22" fillId="0" borderId="12" xfId="0" applyFont="1" applyFill="1" applyBorder="1" applyAlignment="1">
      <alignment horizontal="left" vertical="center" indent="1"/>
    </xf>
    <xf numFmtId="165" fontId="22" fillId="0" borderId="14" xfId="0" applyNumberFormat="1" applyFont="1" applyFill="1" applyBorder="1" applyAlignment="1">
      <alignment horizontal="right" vertical="center" indent="5"/>
    </xf>
    <xf numFmtId="0" fontId="22" fillId="0" borderId="0" xfId="0" applyFont="1" applyFill="1" applyBorder="1" applyAlignment="1">
      <alignment horizontal="left" vertical="center" indent="1"/>
    </xf>
    <xf numFmtId="165" fontId="22" fillId="0" borderId="0" xfId="0" applyNumberFormat="1" applyFont="1" applyFill="1" applyBorder="1" applyAlignment="1">
      <alignment horizontal="right" vertical="center" indent="5"/>
    </xf>
    <xf numFmtId="3" fontId="6" fillId="0" borderId="0" xfId="1" applyNumberFormat="1" applyFill="1" applyAlignment="1">
      <alignment horizontal="left" vertical="top" wrapText="1"/>
    </xf>
    <xf numFmtId="3" fontId="5" fillId="0" borderId="0" xfId="0" applyNumberFormat="1" applyFont="1" applyFill="1" applyAlignment="1">
      <alignment horizontal="left" vertical="center" wrapText="1" indent="1"/>
    </xf>
    <xf numFmtId="3" fontId="6" fillId="0" borderId="0" xfId="1" applyNumberFormat="1" applyFont="1" applyFill="1" applyAlignment="1">
      <alignment horizontal="left" vertical="top" wrapText="1"/>
    </xf>
    <xf numFmtId="3" fontId="6" fillId="0" borderId="0" xfId="1" applyNumberFormat="1" applyFill="1" applyBorder="1" applyAlignment="1">
      <alignment horizontal="left" vertical="top" wrapText="1"/>
    </xf>
    <xf numFmtId="3" fontId="6" fillId="0" borderId="0" xfId="1" applyNumberFormat="1" applyFont="1" applyFill="1" applyBorder="1" applyAlignment="1">
      <alignment horizontal="left" vertical="top" wrapText="1"/>
    </xf>
    <xf numFmtId="0" fontId="6" fillId="0" borderId="0" xfId="1" applyFill="1" applyAlignment="1">
      <alignment horizontal="left" vertical="top" wrapText="1"/>
    </xf>
    <xf numFmtId="0" fontId="6" fillId="0" borderId="0" xfId="0" applyFont="1" applyFill="1" applyAlignment="1">
      <alignment horizontal="left" vertical="top" wrapText="1"/>
    </xf>
    <xf numFmtId="0" fontId="0" fillId="0" borderId="0" xfId="0" applyAlignment="1">
      <alignment horizontal="left" vertical="center" wrapText="1" indent="1"/>
    </xf>
    <xf numFmtId="0" fontId="0" fillId="0" borderId="0" xfId="0" applyAlignment="1"/>
    <xf numFmtId="0" fontId="0" fillId="0" borderId="0" xfId="0" applyAlignment="1">
      <alignment horizontal="left" wrapText="1"/>
    </xf>
    <xf numFmtId="3" fontId="5" fillId="4" borderId="29" xfId="0" applyNumberFormat="1" applyFont="1" applyFill="1" applyBorder="1" applyAlignment="1" applyProtection="1">
      <alignment horizontal="center" vertical="center"/>
      <protection locked="0"/>
    </xf>
    <xf numFmtId="165" fontId="6" fillId="3" borderId="12" xfId="0" applyNumberFormat="1" applyFont="1" applyFill="1" applyBorder="1" applyAlignment="1">
      <alignment horizontal="center" vertical="center"/>
    </xf>
    <xf numFmtId="165" fontId="6" fillId="4" borderId="12" xfId="0" applyNumberFormat="1" applyFont="1" applyFill="1" applyBorder="1" applyAlignment="1">
      <alignment horizontal="center" vertical="center"/>
    </xf>
    <xf numFmtId="165" fontId="6" fillId="3" borderId="21" xfId="0" applyNumberFormat="1" applyFont="1" applyFill="1" applyBorder="1" applyAlignment="1">
      <alignment horizontal="center" vertical="center"/>
    </xf>
    <xf numFmtId="3" fontId="23" fillId="0" borderId="0" xfId="0" applyNumberFormat="1" applyFont="1" applyFill="1" applyAlignment="1">
      <alignment horizontal="left" wrapText="1"/>
    </xf>
    <xf numFmtId="0" fontId="24" fillId="0" borderId="0" xfId="0" applyFont="1" applyAlignment="1">
      <alignment horizontal="left" wrapText="1"/>
    </xf>
    <xf numFmtId="0" fontId="6" fillId="0" borderId="0" xfId="1" applyAlignment="1">
      <alignment horizontal="left" vertical="top" wrapText="1"/>
    </xf>
    <xf numFmtId="3" fontId="6" fillId="0" borderId="0" xfId="1" quotePrefix="1" applyNumberFormat="1" applyFill="1" applyAlignment="1">
      <alignment horizontal="left" vertical="top" wrapText="1"/>
    </xf>
    <xf numFmtId="0" fontId="17" fillId="4" borderId="0" xfId="0" applyFont="1" applyFill="1" applyAlignment="1">
      <alignment horizontal="right" vertical="top" indent="1"/>
    </xf>
    <xf numFmtId="3" fontId="6" fillId="4" borderId="0" xfId="1" applyNumberFormat="1" applyFill="1" applyBorder="1" applyAlignment="1">
      <alignment horizontal="left" vertical="top" wrapText="1"/>
    </xf>
    <xf numFmtId="0" fontId="0" fillId="4" borderId="0" xfId="0" applyFill="1" applyBorder="1" applyAlignment="1">
      <alignment horizontal="left" vertical="top" wrapText="1"/>
    </xf>
    <xf numFmtId="0" fontId="22" fillId="4" borderId="0" xfId="0" applyFont="1" applyFill="1" applyAlignment="1">
      <alignment horizontal="left" vertical="top" indent="1"/>
    </xf>
    <xf numFmtId="0" fontId="13" fillId="4" borderId="0" xfId="0" applyFont="1" applyFill="1" applyAlignment="1">
      <alignment horizontal="left" vertical="top" indent="1"/>
    </xf>
    <xf numFmtId="3" fontId="17" fillId="4" borderId="0" xfId="0" applyNumberFormat="1" applyFont="1" applyFill="1" applyAlignment="1">
      <alignment horizontal="right" vertical="top" indent="1"/>
    </xf>
    <xf numFmtId="3" fontId="13" fillId="4" borderId="0" xfId="0" applyNumberFormat="1" applyFont="1" applyFill="1" applyBorder="1" applyAlignment="1">
      <alignment vertical="top"/>
    </xf>
    <xf numFmtId="0" fontId="0" fillId="4" borderId="0" xfId="0" applyFill="1" applyAlignment="1">
      <alignment vertical="top"/>
    </xf>
    <xf numFmtId="3" fontId="13" fillId="4" borderId="0" xfId="0" applyNumberFormat="1" applyFont="1" applyFill="1" applyAlignment="1">
      <alignment vertical="top"/>
    </xf>
    <xf numFmtId="3" fontId="1" fillId="4" borderId="0" xfId="0" applyNumberFormat="1" applyFont="1" applyFill="1" applyBorder="1" applyAlignment="1">
      <alignment vertical="center"/>
    </xf>
    <xf numFmtId="0" fontId="0" fillId="4" borderId="0" xfId="0" applyFont="1" applyFill="1"/>
    <xf numFmtId="3" fontId="1" fillId="4" borderId="0" xfId="0" applyNumberFormat="1" applyFont="1" applyFill="1" applyAlignment="1">
      <alignment vertical="center"/>
    </xf>
    <xf numFmtId="3" fontId="13" fillId="4" borderId="0" xfId="0" applyNumberFormat="1" applyFont="1" applyFill="1" applyBorder="1" applyAlignment="1">
      <alignment vertical="center"/>
    </xf>
    <xf numFmtId="3" fontId="32" fillId="4" borderId="0" xfId="0" applyNumberFormat="1" applyFont="1" applyFill="1" applyAlignment="1">
      <alignment horizontal="right" vertical="center" indent="1"/>
    </xf>
    <xf numFmtId="3" fontId="6" fillId="4" borderId="0" xfId="0" applyNumberFormat="1" applyFont="1" applyFill="1" applyAlignment="1">
      <alignment vertical="center"/>
    </xf>
    <xf numFmtId="0" fontId="1" fillId="0" borderId="3" xfId="0" applyFont="1" applyFill="1" applyBorder="1" applyAlignment="1">
      <alignment horizontal="left" vertical="center" wrapText="1" indent="1"/>
    </xf>
    <xf numFmtId="0" fontId="0" fillId="0" borderId="30" xfId="0" applyBorder="1" applyAlignment="1">
      <alignment horizontal="left" vertical="center" wrapText="1" indent="1"/>
    </xf>
    <xf numFmtId="3" fontId="23" fillId="0" borderId="0" xfId="0" applyNumberFormat="1" applyFont="1" applyAlignment="1">
      <alignment horizontal="left" vertical="center" wrapText="1" indent="1"/>
    </xf>
    <xf numFmtId="0" fontId="23" fillId="0" borderId="0" xfId="0" applyFont="1" applyAlignment="1">
      <alignment horizontal="left" vertical="center" wrapText="1" indent="1"/>
    </xf>
    <xf numFmtId="3" fontId="13" fillId="0" borderId="2" xfId="0" applyNumberFormat="1" applyFont="1" applyBorder="1" applyAlignment="1">
      <alignment horizontal="right" vertical="center" indent="1"/>
    </xf>
    <xf numFmtId="0" fontId="14" fillId="0" borderId="2" xfId="0" applyFont="1" applyBorder="1" applyAlignment="1">
      <alignment horizontal="right" vertical="center" indent="1"/>
    </xf>
    <xf numFmtId="3" fontId="6" fillId="4" borderId="0" xfId="1" applyNumberFormat="1" applyFill="1" applyAlignment="1">
      <alignment vertical="top" wrapText="1"/>
    </xf>
    <xf numFmtId="0" fontId="0" fillId="4" borderId="0" xfId="0" applyFill="1" applyAlignment="1">
      <alignment vertical="top" wrapText="1"/>
    </xf>
    <xf numFmtId="0" fontId="3" fillId="0" borderId="0" xfId="0" applyFont="1" applyBorder="1" applyAlignment="1">
      <alignment horizontal="left" vertical="top" wrapText="1"/>
    </xf>
    <xf numFmtId="0" fontId="0" fillId="0" borderId="0" xfId="0" applyAlignment="1">
      <alignment vertical="top"/>
    </xf>
    <xf numFmtId="0" fontId="21" fillId="0" borderId="0" xfId="0" applyFont="1" applyAlignment="1">
      <alignment horizontal="left" vertical="center" wrapText="1" indent="1"/>
    </xf>
    <xf numFmtId="0" fontId="0" fillId="4" borderId="0" xfId="0" applyFont="1" applyFill="1" applyAlignment="1">
      <alignment vertical="top" wrapText="1"/>
    </xf>
    <xf numFmtId="3" fontId="6" fillId="0" borderId="0" xfId="0" applyNumberFormat="1" applyFont="1" applyBorder="1" applyAlignment="1">
      <alignment horizontal="left" vertical="top" wrapText="1"/>
    </xf>
    <xf numFmtId="3" fontId="5" fillId="0" borderId="9" xfId="0" applyNumberFormat="1" applyFont="1" applyBorder="1" applyAlignment="1">
      <alignment horizontal="center" vertical="center" wrapText="1"/>
    </xf>
    <xf numFmtId="0" fontId="0" fillId="0" borderId="22" xfId="0" applyBorder="1" applyAlignment="1">
      <alignment horizontal="center" vertical="center" wrapText="1"/>
    </xf>
    <xf numFmtId="3" fontId="5" fillId="0" borderId="17" xfId="0" applyNumberFormat="1" applyFont="1" applyBorder="1" applyAlignment="1">
      <alignment horizontal="left" vertical="center" wrapText="1" indent="1"/>
    </xf>
    <xf numFmtId="0" fontId="0" fillId="0" borderId="0" xfId="0" applyAlignment="1">
      <alignment horizontal="left" vertical="center" wrapText="1" indent="1"/>
    </xf>
    <xf numFmtId="3" fontId="5" fillId="0" borderId="27" xfId="0" applyNumberFormat="1" applyFont="1" applyBorder="1" applyAlignment="1">
      <alignment horizontal="center" vertical="center" wrapText="1"/>
    </xf>
    <xf numFmtId="0" fontId="0" fillId="0" borderId="25" xfId="0" applyBorder="1" applyAlignment="1">
      <alignment horizontal="center" vertical="center" wrapText="1"/>
    </xf>
    <xf numFmtId="0" fontId="5" fillId="0" borderId="17" xfId="0" applyFont="1" applyBorder="1" applyAlignment="1">
      <alignment horizontal="center" vertical="center" wrapText="1"/>
    </xf>
    <xf numFmtId="0" fontId="0" fillId="0" borderId="0" xfId="0" applyAlignment="1">
      <alignment horizontal="center" vertical="center" wrapText="1"/>
    </xf>
    <xf numFmtId="0" fontId="0" fillId="4" borderId="0" xfId="0" applyFill="1" applyAlignment="1">
      <alignment vertical="top"/>
    </xf>
    <xf numFmtId="3" fontId="2" fillId="0" borderId="0" xfId="0" quotePrefix="1" applyNumberFormat="1" applyFont="1" applyAlignment="1"/>
    <xf numFmtId="0" fontId="0" fillId="0" borderId="0" xfId="0" applyAlignment="1"/>
    <xf numFmtId="3" fontId="23" fillId="4" borderId="0" xfId="0" applyNumberFormat="1" applyFont="1" applyFill="1" applyAlignment="1">
      <alignment horizontal="left" vertical="center" wrapText="1" indent="1"/>
    </xf>
    <xf numFmtId="0" fontId="24" fillId="0" borderId="0" xfId="0" applyFont="1" applyAlignment="1">
      <alignment horizontal="left" vertical="center" wrapText="1"/>
    </xf>
    <xf numFmtId="3" fontId="13" fillId="0" borderId="0" xfId="0" applyNumberFormat="1" applyFont="1" applyFill="1" applyAlignment="1">
      <alignment horizontal="right" vertical="center" indent="1"/>
    </xf>
    <xf numFmtId="0" fontId="0" fillId="0" borderId="0" xfId="0" applyFill="1" applyAlignment="1">
      <alignment horizontal="right" vertical="center" indent="1"/>
    </xf>
    <xf numFmtId="3" fontId="15" fillId="4" borderId="17" xfId="0" applyNumberFormat="1" applyFont="1" applyFill="1" applyBorder="1" applyAlignment="1">
      <alignment horizontal="left" vertical="center" indent="1"/>
    </xf>
    <xf numFmtId="0" fontId="0" fillId="0" borderId="6" xfId="0" applyBorder="1" applyAlignment="1">
      <alignment horizontal="left" vertical="center" indent="1"/>
    </xf>
    <xf numFmtId="1" fontId="5" fillId="4" borderId="28"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3" fontId="5" fillId="4" borderId="17"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3" fontId="5" fillId="0" borderId="17" xfId="0" applyNumberFormat="1" applyFont="1" applyFill="1" applyBorder="1" applyAlignment="1" applyProtection="1">
      <alignment horizontal="center" vertical="center"/>
      <protection locked="0"/>
    </xf>
    <xf numFmtId="0" fontId="0" fillId="0" borderId="6" xfId="0" applyFill="1" applyBorder="1" applyAlignment="1">
      <alignment horizontal="center" vertical="center"/>
    </xf>
    <xf numFmtId="0" fontId="15" fillId="0" borderId="28" xfId="0" applyFont="1" applyFill="1" applyBorder="1" applyAlignment="1">
      <alignment horizontal="center" vertical="center"/>
    </xf>
    <xf numFmtId="0" fontId="0" fillId="0" borderId="17" xfId="0" applyFill="1" applyBorder="1" applyAlignment="1">
      <alignment horizontal="center" vertical="center"/>
    </xf>
    <xf numFmtId="0" fontId="0" fillId="0" borderId="17" xfId="0" applyBorder="1" applyAlignment="1">
      <alignment horizontal="center" vertical="center"/>
    </xf>
    <xf numFmtId="3" fontId="5" fillId="4" borderId="1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6" fillId="0" borderId="0" xfId="0" applyFont="1" applyFill="1" applyBorder="1" applyAlignment="1">
      <alignment vertical="top" wrapText="1"/>
    </xf>
    <xf numFmtId="0" fontId="0" fillId="0" borderId="0" xfId="0" applyAlignment="1">
      <alignment wrapText="1"/>
    </xf>
    <xf numFmtId="3" fontId="13" fillId="4" borderId="2" xfId="0" applyNumberFormat="1" applyFont="1" applyFill="1" applyBorder="1" applyAlignment="1">
      <alignment horizontal="right" vertical="center" indent="1"/>
    </xf>
    <xf numFmtId="0" fontId="0" fillId="0" borderId="2" xfId="0" applyBorder="1" applyAlignment="1">
      <alignment horizontal="right" vertical="center" indent="1"/>
    </xf>
    <xf numFmtId="3" fontId="23" fillId="4" borderId="0" xfId="0" applyNumberFormat="1" applyFont="1" applyFill="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vertical="center" wrapText="1" indent="1"/>
    </xf>
    <xf numFmtId="0" fontId="13" fillId="0" borderId="0" xfId="0" applyFont="1" applyBorder="1" applyAlignment="1">
      <alignment horizontal="left" vertical="top" wrapText="1"/>
    </xf>
    <xf numFmtId="3" fontId="5" fillId="4" borderId="9" xfId="0"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xf>
    <xf numFmtId="3" fontId="23" fillId="4" borderId="0" xfId="0" applyNumberFormat="1" applyFont="1" applyFill="1" applyAlignment="1">
      <alignment horizontal="left" vertical="center" wrapText="1"/>
    </xf>
    <xf numFmtId="3" fontId="2"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5" fillId="4" borderId="17"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3" fontId="13" fillId="0" borderId="2" xfId="0" applyNumberFormat="1" applyFont="1" applyFill="1" applyBorder="1" applyAlignment="1">
      <alignment horizontal="right" vertical="center" indent="1"/>
    </xf>
    <xf numFmtId="0" fontId="0" fillId="0" borderId="2" xfId="0" applyFill="1" applyBorder="1" applyAlignment="1">
      <alignment horizontal="right" vertical="center" indent="1"/>
    </xf>
    <xf numFmtId="3" fontId="23" fillId="0" borderId="0" xfId="0" applyNumberFormat="1" applyFont="1" applyFill="1" applyBorder="1" applyAlignment="1">
      <alignment horizontal="left" vertical="center" wrapText="1" indent="1"/>
    </xf>
    <xf numFmtId="0" fontId="24" fillId="0" borderId="0" xfId="0" applyFont="1" applyFill="1" applyBorder="1" applyAlignment="1">
      <alignment horizontal="left" vertical="center" wrapText="1" indent="1"/>
    </xf>
    <xf numFmtId="0" fontId="0" fillId="0" borderId="2" xfId="0" applyFill="1" applyBorder="1" applyAlignment="1">
      <alignment horizontal="right" vertical="center"/>
    </xf>
    <xf numFmtId="0" fontId="0" fillId="0" borderId="2" xfId="0" applyBorder="1" applyAlignment="1">
      <alignment horizontal="right" vertical="center"/>
    </xf>
    <xf numFmtId="0" fontId="0" fillId="0" borderId="2" xfId="0" applyBorder="1" applyAlignment="1">
      <alignment vertical="center"/>
    </xf>
    <xf numFmtId="3" fontId="23" fillId="0" borderId="0" xfId="0" applyNumberFormat="1" applyFont="1" applyFill="1" applyAlignment="1">
      <alignment horizontal="left" vertical="center" wrapText="1"/>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0" fillId="0" borderId="0" xfId="0" applyAlignment="1">
      <alignment vertical="center" wrapText="1"/>
    </xf>
    <xf numFmtId="0" fontId="2" fillId="4" borderId="0" xfId="0" applyFont="1" applyFill="1" applyAlignment="1">
      <alignment horizontal="left" vertical="top" wrapText="1"/>
    </xf>
    <xf numFmtId="3" fontId="29" fillId="0" borderId="0" xfId="0" applyNumberFormat="1" applyFont="1" applyBorder="1" applyAlignment="1">
      <alignment horizontal="left" vertical="center" wrapText="1"/>
    </xf>
    <xf numFmtId="0" fontId="31" fillId="0" borderId="0" xfId="0" applyFont="1" applyBorder="1" applyAlignment="1">
      <alignment horizontal="left" vertical="center" wrapText="1"/>
    </xf>
    <xf numFmtId="3" fontId="13"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2"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xf>
    <xf numFmtId="0" fontId="6" fillId="0" borderId="0" xfId="0" applyFont="1" applyFill="1" applyAlignment="1">
      <alignment horizontal="left" vertical="top" wrapText="1"/>
    </xf>
    <xf numFmtId="3" fontId="13" fillId="0" borderId="0" xfId="0" applyNumberFormat="1" applyFont="1" applyFill="1" applyBorder="1" applyAlignment="1">
      <alignment horizontal="left" vertical="center" wrapText="1" indent="1"/>
    </xf>
    <xf numFmtId="0" fontId="0" fillId="0" borderId="0" xfId="0" applyFill="1" applyAlignment="1">
      <alignment horizontal="left" vertical="center" wrapText="1" indent="1"/>
    </xf>
    <xf numFmtId="0" fontId="13" fillId="0" borderId="0" xfId="0" applyFont="1" applyFill="1" applyAlignment="1">
      <alignment horizontal="right" vertical="center" wrapText="1" indent="1"/>
    </xf>
    <xf numFmtId="0" fontId="13" fillId="0" borderId="0" xfId="0" applyFont="1" applyFill="1" applyAlignment="1">
      <alignment horizontal="right" vertical="center" indent="1"/>
    </xf>
    <xf numFmtId="0" fontId="2" fillId="0" borderId="0" xfId="0" applyFont="1" applyFill="1" applyBorder="1" applyAlignment="1">
      <alignment horizontal="left" vertical="top" wrapText="1"/>
    </xf>
    <xf numFmtId="0" fontId="0" fillId="4" borderId="0" xfId="0" applyFont="1" applyFill="1" applyAlignment="1">
      <alignment vertical="top"/>
    </xf>
    <xf numFmtId="0" fontId="13" fillId="4" borderId="0" xfId="0" applyFont="1" applyFill="1" applyAlignment="1">
      <alignment horizontal="left" vertical="top" wrapText="1"/>
    </xf>
    <xf numFmtId="3" fontId="6" fillId="0" borderId="0" xfId="0" applyNumberFormat="1" applyFont="1" applyAlignment="1">
      <alignment vertical="top" wrapText="1"/>
    </xf>
    <xf numFmtId="3" fontId="6" fillId="0" borderId="0" xfId="0" quotePrefix="1" applyNumberFormat="1" applyFont="1" applyFill="1" applyAlignment="1">
      <alignment horizontal="left" vertical="center" wrapText="1"/>
    </xf>
    <xf numFmtId="0" fontId="20" fillId="0" borderId="0" xfId="0" applyFont="1" applyFill="1" applyAlignment="1">
      <alignment horizontal="left" vertical="center" wrapText="1"/>
    </xf>
    <xf numFmtId="3" fontId="6" fillId="4" borderId="0" xfId="1" applyNumberFormat="1" applyFill="1" applyAlignment="1">
      <alignment horizontal="left" vertical="center" wrapText="1"/>
    </xf>
    <xf numFmtId="3" fontId="6" fillId="4" borderId="0" xfId="1" applyNumberFormat="1" applyFont="1" applyFill="1" applyAlignment="1">
      <alignment horizontal="left" vertical="center" wrapText="1"/>
    </xf>
    <xf numFmtId="3" fontId="2" fillId="0" borderId="0" xfId="0" applyNumberFormat="1" applyFont="1" applyBorder="1" applyAlignment="1">
      <alignment horizontal="right" vertical="center" wrapText="1" indent="1"/>
    </xf>
    <xf numFmtId="3" fontId="13" fillId="0" borderId="0" xfId="0" applyNumberFormat="1" applyFont="1" applyFill="1" applyBorder="1" applyAlignment="1">
      <alignment horizontal="right" vertical="center" wrapText="1" indent="1"/>
    </xf>
    <xf numFmtId="0" fontId="0" fillId="0" borderId="0" xfId="0" applyFill="1" applyAlignment="1">
      <alignment horizontal="right" vertical="center" wrapText="1" indent="1"/>
    </xf>
    <xf numFmtId="3" fontId="13" fillId="4" borderId="0" xfId="0" applyNumberFormat="1" applyFont="1" applyFill="1" applyBorder="1" applyAlignment="1">
      <alignment horizontal="right" vertical="center" wrapText="1" indent="1"/>
    </xf>
    <xf numFmtId="0" fontId="0" fillId="4" borderId="0" xfId="0" applyFill="1" applyAlignment="1">
      <alignment horizontal="right" vertical="center" wrapText="1" indent="1"/>
    </xf>
    <xf numFmtId="0" fontId="2" fillId="0" borderId="0" xfId="0" applyFont="1" applyFill="1" applyAlignment="1">
      <alignment horizontal="left" vertical="top" wrapText="1"/>
    </xf>
    <xf numFmtId="0" fontId="6" fillId="0" borderId="0" xfId="0" applyFont="1" applyFill="1" applyAlignment="1">
      <alignment horizontal="left" vertical="center" wrapText="1" indent="1"/>
    </xf>
    <xf numFmtId="0" fontId="20" fillId="0" borderId="0" xfId="0" applyFont="1" applyFill="1" applyAlignment="1">
      <alignment horizontal="left" vertical="center" wrapText="1" indent="1"/>
    </xf>
    <xf numFmtId="0" fontId="2" fillId="0" borderId="0" xfId="0" applyFont="1" applyFill="1" applyAlignment="1">
      <alignment horizontal="left" vertical="center" wrapText="1" indent="1"/>
    </xf>
    <xf numFmtId="0" fontId="13" fillId="0" borderId="0" xfId="0" applyFont="1" applyFill="1" applyAlignment="1">
      <alignment horizontal="left" vertical="center" wrapText="1" indent="1"/>
    </xf>
    <xf numFmtId="0" fontId="22" fillId="0" borderId="0" xfId="0" applyFont="1" applyFill="1" applyAlignment="1">
      <alignment horizontal="left" wrapText="1" indent="1"/>
    </xf>
    <xf numFmtId="0" fontId="25" fillId="0" borderId="0" xfId="0" applyFont="1" applyFill="1" applyAlignment="1">
      <alignment horizontal="left" wrapText="1" indent="1"/>
    </xf>
    <xf numFmtId="0" fontId="13" fillId="0" borderId="0" xfId="0" applyFont="1" applyFill="1" applyAlignment="1">
      <alignment horizontal="left" vertical="center" wrapText="1"/>
    </xf>
    <xf numFmtId="0" fontId="0" fillId="0" borderId="0" xfId="0" applyFill="1" applyAlignment="1">
      <alignment horizontal="left" vertical="center" wrapText="1"/>
    </xf>
    <xf numFmtId="0" fontId="26" fillId="0" borderId="0" xfId="0" applyFont="1" applyFill="1" applyAlignment="1">
      <alignment horizontal="left" wrapText="1" indent="1"/>
    </xf>
    <xf numFmtId="0" fontId="2" fillId="0" borderId="0" xfId="0" applyNumberFormat="1" applyFont="1" applyFill="1" applyAlignment="1">
      <alignment horizontal="left" wrapText="1"/>
    </xf>
    <xf numFmtId="0" fontId="0" fillId="0" borderId="0" xfId="0" applyAlignment="1">
      <alignment horizontal="left" wrapText="1"/>
    </xf>
    <xf numFmtId="3" fontId="6" fillId="4" borderId="0" xfId="1" applyNumberFormat="1" applyFill="1" applyBorder="1" applyAlignment="1">
      <alignment horizontal="left" vertical="top" wrapText="1"/>
    </xf>
    <xf numFmtId="0" fontId="0" fillId="4" borderId="0" xfId="0" applyFill="1" applyBorder="1" applyAlignment="1">
      <alignment horizontal="left" vertical="top" wrapText="1"/>
    </xf>
    <xf numFmtId="3" fontId="23" fillId="0" borderId="0" xfId="0" applyNumberFormat="1" applyFont="1" applyFill="1" applyAlignment="1">
      <alignment horizontal="left" vertical="center" wrapText="1" indent="1"/>
    </xf>
    <xf numFmtId="0" fontId="24" fillId="0" borderId="0" xfId="0" applyFont="1" applyFill="1" applyAlignment="1">
      <alignment horizontal="left" vertical="center" wrapText="1" indent="1"/>
    </xf>
    <xf numFmtId="0" fontId="22" fillId="0" borderId="0" xfId="0" applyFont="1" applyFill="1" applyAlignment="1">
      <alignment horizontal="left" vertical="center" wrapText="1" indent="1"/>
    </xf>
    <xf numFmtId="0" fontId="25" fillId="0" borderId="0" xfId="0" applyFont="1" applyFill="1" applyAlignment="1">
      <alignment horizontal="left" vertical="center" wrapText="1" indent="1"/>
    </xf>
  </cellXfs>
  <cellStyles count="4">
    <cellStyle name="Followed Hyperlink" xfId="3" builtinId="9" customBuiltin="1"/>
    <cellStyle name="Hyperlink" xfId="1" builtinId="8" customBuiltin="1"/>
    <cellStyle name="Normal" xfId="0" builtinId="0"/>
    <cellStyle name="Normal 5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cat>
            <c:strRef>
              <c:f>'Quadro 2'!$B$5:$B$14</c:f>
              <c:strCache>
                <c:ptCount val="10"/>
                <c:pt idx="0">
                  <c:v>França</c:v>
                </c:pt>
                <c:pt idx="1">
                  <c:v>Suíça</c:v>
                </c:pt>
                <c:pt idx="2">
                  <c:v>Reino Unido</c:v>
                </c:pt>
                <c:pt idx="3">
                  <c:v>EUA</c:v>
                </c:pt>
                <c:pt idx="4">
                  <c:v>Alemanha</c:v>
                </c:pt>
                <c:pt idx="5">
                  <c:v>Angola</c:v>
                </c:pt>
                <c:pt idx="6">
                  <c:v>Espanha</c:v>
                </c:pt>
                <c:pt idx="7">
                  <c:v>Luxemburgo</c:v>
                </c:pt>
                <c:pt idx="8">
                  <c:v>Bélgica</c:v>
                </c:pt>
                <c:pt idx="9">
                  <c:v>Holanda</c:v>
                </c:pt>
              </c:strCache>
            </c:strRef>
          </c:cat>
          <c:val>
            <c:numRef>
              <c:f>'Quadro 2'!$C$5:$C$14</c:f>
              <c:numCache>
                <c:formatCode>#,##0</c:formatCode>
                <c:ptCount val="10"/>
                <c:pt idx="0">
                  <c:v>1133290</c:v>
                </c:pt>
                <c:pt idx="1">
                  <c:v>899460</c:v>
                </c:pt>
                <c:pt idx="2">
                  <c:v>343900</c:v>
                </c:pt>
                <c:pt idx="3">
                  <c:v>254350</c:v>
                </c:pt>
                <c:pt idx="4">
                  <c:v>242520</c:v>
                </c:pt>
                <c:pt idx="5">
                  <c:v>223010</c:v>
                </c:pt>
                <c:pt idx="6">
                  <c:v>121520</c:v>
                </c:pt>
                <c:pt idx="7">
                  <c:v>111910</c:v>
                </c:pt>
                <c:pt idx="8">
                  <c:v>58580</c:v>
                </c:pt>
                <c:pt idx="9">
                  <c:v>44430</c:v>
                </c:pt>
              </c:numCache>
            </c:numRef>
          </c:val>
          <c:extLst xmlns:c16r2="http://schemas.microsoft.com/office/drawing/2015/06/chart">
            <c:ext xmlns:c16="http://schemas.microsoft.com/office/drawing/2014/chart" uri="{C3380CC4-5D6E-409C-BE32-E72D297353CC}">
              <c16:uniqueId val="{00000000-FDF9-4690-812C-136256695AEB}"/>
            </c:ext>
          </c:extLst>
        </c:ser>
        <c:dLbls>
          <c:showLegendKey val="0"/>
          <c:showVal val="0"/>
          <c:showCatName val="0"/>
          <c:showSerName val="0"/>
          <c:showPercent val="0"/>
          <c:showBubbleSize val="0"/>
        </c:dLbls>
        <c:gapWidth val="50"/>
        <c:axId val="225530368"/>
        <c:axId val="224566592"/>
      </c:barChart>
      <c:catAx>
        <c:axId val="225530368"/>
        <c:scaling>
          <c:orientation val="maxMin"/>
        </c:scaling>
        <c:delete val="0"/>
        <c:axPos val="l"/>
        <c:numFmt formatCode="General" sourceLinked="1"/>
        <c:majorTickMark val="none"/>
        <c:minorTickMark val="none"/>
        <c:tickLblPos val="nextTo"/>
        <c:spPr>
          <a:ln w="12700">
            <a:solidFill>
              <a:schemeClr val="tx1"/>
            </a:solidFill>
          </a:ln>
        </c:spPr>
        <c:crossAx val="224566592"/>
        <c:crosses val="autoZero"/>
        <c:auto val="1"/>
        <c:lblAlgn val="ctr"/>
        <c:lblOffset val="100"/>
        <c:noMultiLvlLbl val="0"/>
      </c:catAx>
      <c:valAx>
        <c:axId val="224566592"/>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5530368"/>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mn-lt"/>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7"/>
            <c:invertIfNegative val="0"/>
            <c:bubble3D val="0"/>
            <c:extLst xmlns:c16r2="http://schemas.microsoft.com/office/drawing/2015/06/chart">
              <c:ext xmlns:c16="http://schemas.microsoft.com/office/drawing/2014/chart" uri="{C3380CC4-5D6E-409C-BE32-E72D297353CC}">
                <c16:uniqueId val="{00000000-3B90-4B25-BB0A-8547CAA5CA48}"/>
              </c:ext>
            </c:extLst>
          </c:dPt>
          <c:dPt>
            <c:idx val="23"/>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2-3B90-4B25-BB0A-8547CAA5CA48}"/>
              </c:ext>
            </c:extLst>
          </c:dPt>
          <c:dPt>
            <c:idx val="27"/>
            <c:invertIfNegative val="0"/>
            <c:bubble3D val="0"/>
            <c:extLst xmlns:c16r2="http://schemas.microsoft.com/office/drawing/2015/06/chart">
              <c:ext xmlns:c16="http://schemas.microsoft.com/office/drawing/2014/chart" uri="{C3380CC4-5D6E-409C-BE32-E72D297353CC}">
                <c16:uniqueId val="{00000003-3B90-4B25-BB0A-8547CAA5CA48}"/>
              </c:ext>
            </c:extLst>
          </c:dPt>
          <c:cat>
            <c:strRef>
              <c:f>'Quadro 10'!$I$5:$I$39</c:f>
              <c:strCache>
                <c:ptCount val="35"/>
                <c:pt idx="0">
                  <c:v>Nepal</c:v>
                </c:pt>
                <c:pt idx="1">
                  <c:v>El Salvador</c:v>
                </c:pt>
                <c:pt idx="2">
                  <c:v>Guatemala</c:v>
                </c:pt>
                <c:pt idx="3">
                  <c:v>Bangladesh</c:v>
                </c:pt>
                <c:pt idx="4">
                  <c:v>Nigéria</c:v>
                </c:pt>
                <c:pt idx="5">
                  <c:v>Paquistão</c:v>
                </c:pt>
                <c:pt idx="6">
                  <c:v>Sri Lanka</c:v>
                </c:pt>
                <c:pt idx="7">
                  <c:v>Filipinas</c:v>
                </c:pt>
                <c:pt idx="8">
                  <c:v>Líbano</c:v>
                </c:pt>
                <c:pt idx="9">
                  <c:v>Ucrânia</c:v>
                </c:pt>
                <c:pt idx="10">
                  <c:v>Marrocos</c:v>
                </c:pt>
                <c:pt idx="11">
                  <c:v>Egito</c:v>
                </c:pt>
                <c:pt idx="12">
                  <c:v>Jordânia</c:v>
                </c:pt>
                <c:pt idx="13">
                  <c:v>Índia</c:v>
                </c:pt>
                <c:pt idx="14">
                  <c:v>Espanha</c:v>
                </c:pt>
                <c:pt idx="15">
                  <c:v>República Dominicana </c:v>
                </c:pt>
                <c:pt idx="16">
                  <c:v>Itália</c:v>
                </c:pt>
                <c:pt idx="17">
                  <c:v>Vietname</c:v>
                </c:pt>
                <c:pt idx="18">
                  <c:v>México</c:v>
                </c:pt>
                <c:pt idx="19">
                  <c:v>Tailândia</c:v>
                </c:pt>
                <c:pt idx="20">
                  <c:v>Roménia</c:v>
                </c:pt>
                <c:pt idx="21">
                  <c:v>França</c:v>
                </c:pt>
                <c:pt idx="22">
                  <c:v>Polónia</c:v>
                </c:pt>
                <c:pt idx="23">
                  <c:v>Portugal</c:v>
                </c:pt>
                <c:pt idx="24">
                  <c:v>Indonésia</c:v>
                </c:pt>
                <c:pt idx="25">
                  <c:v>Colômbia</c:v>
                </c:pt>
                <c:pt idx="26">
                  <c:v>China</c:v>
                </c:pt>
                <c:pt idx="27">
                  <c:v>Coreia</c:v>
                </c:pt>
                <c:pt idx="28">
                  <c:v>Rússia</c:v>
                </c:pt>
                <c:pt idx="29">
                  <c:v>Japão</c:v>
                </c:pt>
                <c:pt idx="30">
                  <c:v>Alemanha</c:v>
                </c:pt>
                <c:pt idx="31">
                  <c:v>Reino Unido</c:v>
                </c:pt>
                <c:pt idx="32">
                  <c:v>EUA</c:v>
                </c:pt>
                <c:pt idx="33">
                  <c:v>Bélgica</c:v>
                </c:pt>
                <c:pt idx="34">
                  <c:v>Hungria</c:v>
                </c:pt>
              </c:strCache>
            </c:strRef>
          </c:cat>
          <c:val>
            <c:numRef>
              <c:f>'Quadro 10'!$J$5:$J$39</c:f>
              <c:numCache>
                <c:formatCode>#,##0.0</c:formatCode>
                <c:ptCount val="35"/>
                <c:pt idx="0">
                  <c:v>3539.36081700041</c:v>
                </c:pt>
                <c:pt idx="1">
                  <c:v>1002.4811928690413</c:v>
                </c:pt>
                <c:pt idx="2">
                  <c:v>842.93852170802495</c:v>
                </c:pt>
                <c:pt idx="3">
                  <c:v>744.00585747437833</c:v>
                </c:pt>
                <c:pt idx="4">
                  <c:v>628.13194669872144</c:v>
                </c:pt>
                <c:pt idx="5">
                  <c:v>608.43437946872507</c:v>
                </c:pt>
                <c:pt idx="6">
                  <c:v>523.76682733025609</c:v>
                </c:pt>
                <c:pt idx="7">
                  <c:v>319.87461022663092</c:v>
                </c:pt>
                <c:pt idx="8">
                  <c:v>310.88537584707422</c:v>
                </c:pt>
                <c:pt idx="9">
                  <c:v>279.25492874368587</c:v>
                </c:pt>
                <c:pt idx="10">
                  <c:v>278.61518466860275</c:v>
                </c:pt>
                <c:pt idx="11">
                  <c:v>269.71877865450074</c:v>
                </c:pt>
                <c:pt idx="12">
                  <c:v>217.68509611890971</c:v>
                </c:pt>
                <c:pt idx="13">
                  <c:v>172.56653742027851</c:v>
                </c:pt>
                <c:pt idx="14">
                  <c:v>172.34786536329776</c:v>
                </c:pt>
                <c:pt idx="15">
                  <c:v>172.05881802840656</c:v>
                </c:pt>
                <c:pt idx="16">
                  <c:v>101.33304602695517</c:v>
                </c:pt>
                <c:pt idx="17">
                  <c:v>97.73617021276597</c:v>
                </c:pt>
                <c:pt idx="18">
                  <c:v>95.609734357013565</c:v>
                </c:pt>
                <c:pt idx="19">
                  <c:v>83.632376803454022</c:v>
                </c:pt>
                <c:pt idx="20">
                  <c:v>83.04584540220803</c:v>
                </c:pt>
                <c:pt idx="21">
                  <c:v>67.589177572747275</c:v>
                </c:pt>
                <c:pt idx="22">
                  <c:v>63.761798931884194</c:v>
                </c:pt>
                <c:pt idx="23">
                  <c:v>48.001245422210637</c:v>
                </c:pt>
                <c:pt idx="24">
                  <c:v>43.867129931066842</c:v>
                </c:pt>
                <c:pt idx="25">
                  <c:v>40.736492943679437</c:v>
                </c:pt>
                <c:pt idx="26">
                  <c:v>38.450327620987665</c:v>
                </c:pt>
                <c:pt idx="27">
                  <c:v>35.347550114425786</c:v>
                </c:pt>
                <c:pt idx="28">
                  <c:v>28.10585278545976</c:v>
                </c:pt>
                <c:pt idx="29">
                  <c:v>22.421701041496629</c:v>
                </c:pt>
                <c:pt idx="30">
                  <c:v>20.180213857443412</c:v>
                </c:pt>
                <c:pt idx="31">
                  <c:v>3.6072314393527796</c:v>
                </c:pt>
                <c:pt idx="32">
                  <c:v>1.8669163031617177</c:v>
                </c:pt>
                <c:pt idx="33">
                  <c:v>-26.019260606982815</c:v>
                </c:pt>
                <c:pt idx="34">
                  <c:v>-36.245144476174076</c:v>
                </c:pt>
              </c:numCache>
            </c:numRef>
          </c:val>
          <c:extLst xmlns:c16r2="http://schemas.microsoft.com/office/drawing/2015/06/chart">
            <c:ext xmlns:c16="http://schemas.microsoft.com/office/drawing/2014/chart" uri="{C3380CC4-5D6E-409C-BE32-E72D297353CC}">
              <c16:uniqueId val="{00000004-3B90-4B25-BB0A-8547CAA5CA48}"/>
            </c:ext>
          </c:extLst>
        </c:ser>
        <c:dLbls>
          <c:showLegendKey val="0"/>
          <c:showVal val="0"/>
          <c:showCatName val="0"/>
          <c:showSerName val="0"/>
          <c:showPercent val="0"/>
          <c:showBubbleSize val="0"/>
        </c:dLbls>
        <c:gapWidth val="50"/>
        <c:axId val="226471424"/>
        <c:axId val="226516992"/>
      </c:barChart>
      <c:catAx>
        <c:axId val="22647142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a:latin typeface="+mn-lt"/>
              </a:defRPr>
            </a:pPr>
            <a:endParaRPr lang="pt-PT"/>
          </a:p>
        </c:txPr>
        <c:crossAx val="226516992"/>
        <c:crosses val="autoZero"/>
        <c:auto val="1"/>
        <c:lblAlgn val="ctr"/>
        <c:lblOffset val="100"/>
        <c:noMultiLvlLbl val="0"/>
      </c:catAx>
      <c:valAx>
        <c:axId val="226516992"/>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22647142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cat>
            <c:strRef>
              <c:f>'Quadro 3'!$B$5:$B$14</c:f>
              <c:strCache>
                <c:ptCount val="10"/>
                <c:pt idx="0">
                  <c:v>Brasil</c:v>
                </c:pt>
                <c:pt idx="1">
                  <c:v>China</c:v>
                </c:pt>
                <c:pt idx="2">
                  <c:v>França</c:v>
                </c:pt>
                <c:pt idx="3">
                  <c:v>Roménia</c:v>
                </c:pt>
                <c:pt idx="4">
                  <c:v>Cabo Verde</c:v>
                </c:pt>
                <c:pt idx="5">
                  <c:v>Ucrânia</c:v>
                </c:pt>
                <c:pt idx="6">
                  <c:v>Espanha</c:v>
                </c:pt>
                <c:pt idx="7">
                  <c:v>Angola</c:v>
                </c:pt>
                <c:pt idx="8">
                  <c:v>EUA</c:v>
                </c:pt>
                <c:pt idx="9">
                  <c:v>Moçambique</c:v>
                </c:pt>
              </c:strCache>
            </c:strRef>
          </c:cat>
          <c:val>
            <c:numRef>
              <c:f>'Quadro 3'!$C$5:$C$14</c:f>
              <c:numCache>
                <c:formatCode>#,##0</c:formatCode>
                <c:ptCount val="10"/>
                <c:pt idx="0">
                  <c:v>253590</c:v>
                </c:pt>
                <c:pt idx="1">
                  <c:v>54600</c:v>
                </c:pt>
                <c:pt idx="2">
                  <c:v>28180</c:v>
                </c:pt>
                <c:pt idx="3">
                  <c:v>18730</c:v>
                </c:pt>
                <c:pt idx="4">
                  <c:v>18280</c:v>
                </c:pt>
                <c:pt idx="5">
                  <c:v>17340</c:v>
                </c:pt>
                <c:pt idx="6">
                  <c:v>13480</c:v>
                </c:pt>
                <c:pt idx="7">
                  <c:v>9790</c:v>
                </c:pt>
                <c:pt idx="8">
                  <c:v>8039.9999999999991</c:v>
                </c:pt>
                <c:pt idx="9">
                  <c:v>6370</c:v>
                </c:pt>
              </c:numCache>
            </c:numRef>
          </c:val>
          <c:extLst xmlns:c16r2="http://schemas.microsoft.com/office/drawing/2015/06/chart">
            <c:ext xmlns:c16="http://schemas.microsoft.com/office/drawing/2014/chart" uri="{C3380CC4-5D6E-409C-BE32-E72D297353CC}">
              <c16:uniqueId val="{00000000-32B7-4AAA-9BEF-C99F272B89A1}"/>
            </c:ext>
          </c:extLst>
        </c:ser>
        <c:dLbls>
          <c:showLegendKey val="0"/>
          <c:showVal val="0"/>
          <c:showCatName val="0"/>
          <c:showSerName val="0"/>
          <c:showPercent val="0"/>
          <c:showBubbleSize val="0"/>
        </c:dLbls>
        <c:gapWidth val="50"/>
        <c:axId val="224866304"/>
        <c:axId val="224699520"/>
      </c:barChart>
      <c:catAx>
        <c:axId val="224866304"/>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4699520"/>
        <c:crosses val="autoZero"/>
        <c:auto val="1"/>
        <c:lblAlgn val="ctr"/>
        <c:lblOffset val="100"/>
        <c:noMultiLvlLbl val="0"/>
      </c:catAx>
      <c:valAx>
        <c:axId val="224699520"/>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22486630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10"/>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1-1135-4A4A-80FE-9865787AFBAE}"/>
              </c:ext>
            </c:extLst>
          </c:dPt>
          <c:dPt>
            <c:idx val="11"/>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3-1135-4A4A-80FE-9865787AFBAE}"/>
              </c:ext>
            </c:extLst>
          </c:dPt>
          <c:dPt>
            <c:idx val="12"/>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5-1135-4A4A-80FE-9865787AFBAE}"/>
              </c:ext>
            </c:extLst>
          </c:dPt>
          <c:dPt>
            <c:idx val="13"/>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7-1135-4A4A-80FE-9865787AFBAE}"/>
              </c:ext>
            </c:extLst>
          </c:dPt>
          <c:dPt>
            <c:idx val="14"/>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9-1135-4A4A-80FE-9865787AFBAE}"/>
              </c:ext>
            </c:extLst>
          </c:dPt>
          <c:dPt>
            <c:idx val="15"/>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B-1135-4A4A-80FE-9865787AFBAE}"/>
              </c:ext>
            </c:extLst>
          </c:dPt>
          <c:cat>
            <c:strRef>
              <c:f>('Quadro 4'!$B$7:$B$16,'Quadro 4'!$B$18:$B$23)</c:f>
              <c:strCache>
                <c:ptCount val="16"/>
                <c:pt idx="0">
                  <c:v>França</c:v>
                </c:pt>
                <c:pt idx="1">
                  <c:v>Suíça</c:v>
                </c:pt>
                <c:pt idx="2">
                  <c:v>Reino Unido</c:v>
                </c:pt>
                <c:pt idx="3">
                  <c:v>EUA</c:v>
                </c:pt>
                <c:pt idx="4">
                  <c:v>Alemanha</c:v>
                </c:pt>
                <c:pt idx="5">
                  <c:v>Angola</c:v>
                </c:pt>
                <c:pt idx="6">
                  <c:v>Espanha</c:v>
                </c:pt>
                <c:pt idx="7">
                  <c:v>Luxemburgo</c:v>
                </c:pt>
                <c:pt idx="8">
                  <c:v>Bélgica</c:v>
                </c:pt>
                <c:pt idx="9">
                  <c:v>Holanda</c:v>
                </c:pt>
                <c:pt idx="10">
                  <c:v>Moçambique</c:v>
                </c:pt>
                <c:pt idx="11">
                  <c:v>Ucrânia</c:v>
                </c:pt>
                <c:pt idx="12">
                  <c:v>Cabo Verde</c:v>
                </c:pt>
                <c:pt idx="13">
                  <c:v>Roménia</c:v>
                </c:pt>
                <c:pt idx="14">
                  <c:v>China</c:v>
                </c:pt>
                <c:pt idx="15">
                  <c:v>Brasil</c:v>
                </c:pt>
              </c:strCache>
            </c:strRef>
          </c:cat>
          <c:val>
            <c:numRef>
              <c:f>('Quadro 4'!$G$7:$G$16,'Quadro 4'!$G$18:$G$23)</c:f>
              <c:numCache>
                <c:formatCode>#,##0</c:formatCode>
                <c:ptCount val="16"/>
                <c:pt idx="0">
                  <c:v>1105110</c:v>
                </c:pt>
                <c:pt idx="1">
                  <c:v>894170</c:v>
                </c:pt>
                <c:pt idx="2">
                  <c:v>338400</c:v>
                </c:pt>
                <c:pt idx="3">
                  <c:v>246310</c:v>
                </c:pt>
                <c:pt idx="4">
                  <c:v>238100</c:v>
                </c:pt>
                <c:pt idx="5">
                  <c:v>213220</c:v>
                </c:pt>
                <c:pt idx="6">
                  <c:v>108040</c:v>
                </c:pt>
                <c:pt idx="7">
                  <c:v>111460</c:v>
                </c:pt>
                <c:pt idx="8">
                  <c:v>56740</c:v>
                </c:pt>
                <c:pt idx="9">
                  <c:v>42680</c:v>
                </c:pt>
                <c:pt idx="10">
                  <c:v>-190</c:v>
                </c:pt>
                <c:pt idx="11">
                  <c:v>-17230</c:v>
                </c:pt>
                <c:pt idx="12">
                  <c:v>-15100</c:v>
                </c:pt>
                <c:pt idx="13">
                  <c:v>-18490</c:v>
                </c:pt>
                <c:pt idx="14">
                  <c:v>-52950</c:v>
                </c:pt>
                <c:pt idx="15">
                  <c:v>-234370</c:v>
                </c:pt>
              </c:numCache>
            </c:numRef>
          </c:val>
          <c:extLst xmlns:c16r2="http://schemas.microsoft.com/office/drawing/2015/06/chart">
            <c:ext xmlns:c16="http://schemas.microsoft.com/office/drawing/2014/chart" uri="{C3380CC4-5D6E-409C-BE32-E72D297353CC}">
              <c16:uniqueId val="{0000000C-1135-4A4A-80FE-9865787AFBAE}"/>
            </c:ext>
          </c:extLst>
        </c:ser>
        <c:dLbls>
          <c:showLegendKey val="0"/>
          <c:showVal val="0"/>
          <c:showCatName val="0"/>
          <c:showSerName val="0"/>
          <c:showPercent val="0"/>
          <c:showBubbleSize val="0"/>
        </c:dLbls>
        <c:gapWidth val="50"/>
        <c:axId val="225429504"/>
        <c:axId val="224701248"/>
      </c:barChart>
      <c:catAx>
        <c:axId val="225429504"/>
        <c:scaling>
          <c:orientation val="maxMin"/>
        </c:scaling>
        <c:delete val="0"/>
        <c:axPos val="l"/>
        <c:numFmt formatCode="General" sourceLinked="1"/>
        <c:majorTickMark val="none"/>
        <c:minorTickMark val="none"/>
        <c:tickLblPos val="low"/>
        <c:spPr>
          <a:ln w="12700">
            <a:solidFill>
              <a:schemeClr val="tx1"/>
            </a:solidFill>
          </a:ln>
        </c:spPr>
        <c:crossAx val="224701248"/>
        <c:crosses val="autoZero"/>
        <c:auto val="1"/>
        <c:lblAlgn val="ctr"/>
        <c:lblOffset val="100"/>
        <c:noMultiLvlLbl val="0"/>
      </c:catAx>
      <c:valAx>
        <c:axId val="224701248"/>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542950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mn-lt"/>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0"/>
          <c:tx>
            <c:v>Remessas</c:v>
          </c:tx>
          <c:spPr>
            <a:solidFill>
              <a:schemeClr val="accent1">
                <a:lumMod val="75000"/>
              </a:schemeClr>
            </a:solidFill>
            <a:ln>
              <a:noFill/>
            </a:ln>
          </c:spPr>
          <c:invertIfNegative val="0"/>
          <c:cat>
            <c:numRef>
              <c:f>'Quadro 5'!$B$6:$B$28</c:f>
              <c:numCache>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'Quadro 5'!$C$6:$C$28</c:f>
              <c:numCache>
                <c:formatCode>#,##0</c:formatCode>
                <c:ptCount val="23"/>
                <c:pt idx="0">
                  <c:v>2737490</c:v>
                </c:pt>
                <c:pt idx="1">
                  <c:v>2932550</c:v>
                </c:pt>
                <c:pt idx="2">
                  <c:v>3016290</c:v>
                </c:pt>
                <c:pt idx="3">
                  <c:v>3121680</c:v>
                </c:pt>
                <c:pt idx="4">
                  <c:v>3458120</c:v>
                </c:pt>
                <c:pt idx="5">
                  <c:v>3736820</c:v>
                </c:pt>
                <c:pt idx="6">
                  <c:v>2817880</c:v>
                </c:pt>
                <c:pt idx="7">
                  <c:v>2433780</c:v>
                </c:pt>
                <c:pt idx="8">
                  <c:v>2442160</c:v>
                </c:pt>
                <c:pt idx="9">
                  <c:v>2277250</c:v>
                </c:pt>
                <c:pt idx="10">
                  <c:v>2420270</c:v>
                </c:pt>
                <c:pt idx="11">
                  <c:v>2588420</c:v>
                </c:pt>
                <c:pt idx="12">
                  <c:v>2484680</c:v>
                </c:pt>
                <c:pt idx="13">
                  <c:v>2281870</c:v>
                </c:pt>
                <c:pt idx="14">
                  <c:v>2425900</c:v>
                </c:pt>
                <c:pt idx="15">
                  <c:v>2430490</c:v>
                </c:pt>
                <c:pt idx="16">
                  <c:v>2749460</c:v>
                </c:pt>
                <c:pt idx="17">
                  <c:v>3015780</c:v>
                </c:pt>
                <c:pt idx="18">
                  <c:v>3060710</c:v>
                </c:pt>
                <c:pt idx="19">
                  <c:v>3315620</c:v>
                </c:pt>
                <c:pt idx="20">
                  <c:v>3343200</c:v>
                </c:pt>
                <c:pt idx="21">
                  <c:v>3554750</c:v>
                </c:pt>
                <c:pt idx="22">
                  <c:v>3684540</c:v>
                </c:pt>
              </c:numCache>
            </c:numRef>
          </c:val>
          <c:extLst xmlns:c16r2="http://schemas.microsoft.com/office/drawing/2015/06/chart">
            <c:ext xmlns:c16="http://schemas.microsoft.com/office/drawing/2014/chart" uri="{C3380CC4-5D6E-409C-BE32-E72D297353CC}">
              <c16:uniqueId val="{00000000-685E-4F3B-8027-F821153FA398}"/>
            </c:ext>
          </c:extLst>
        </c:ser>
        <c:dLbls>
          <c:showLegendKey val="0"/>
          <c:showVal val="0"/>
          <c:showCatName val="0"/>
          <c:showSerName val="0"/>
          <c:showPercent val="0"/>
          <c:showBubbleSize val="0"/>
        </c:dLbls>
        <c:gapWidth val="50"/>
        <c:axId val="225428992"/>
        <c:axId val="224705280"/>
      </c:barChart>
      <c:lineChart>
        <c:grouping val="standard"/>
        <c:varyColors val="0"/>
        <c:ser>
          <c:idx val="1"/>
          <c:order val="1"/>
          <c:tx>
            <c:v>Remessas em % do PIB</c:v>
          </c:tx>
          <c:spPr>
            <a:ln>
              <a:solidFill>
                <a:srgbClr val="C00000"/>
              </a:solidFill>
            </a:ln>
          </c:spPr>
          <c:marker>
            <c:symbol val="none"/>
          </c:marker>
          <c:val>
            <c:numRef>
              <c:f>'Quadro 5'!$I$6:$I$28</c:f>
              <c:numCache>
                <c:formatCode>0.0</c:formatCode>
                <c:ptCount val="23"/>
                <c:pt idx="0">
                  <c:v>2.9013713186882031</c:v>
                </c:pt>
                <c:pt idx="1">
                  <c:v>2.8657505020963354</c:v>
                </c:pt>
                <c:pt idx="2">
                  <c:v>2.7087547525835785</c:v>
                </c:pt>
                <c:pt idx="3">
                  <c:v>2.6100282095047453</c:v>
                </c:pt>
                <c:pt idx="4">
                  <c:v>2.6929369199859101</c:v>
                </c:pt>
                <c:pt idx="5">
                  <c:v>2.752214879249244</c:v>
                </c:pt>
                <c:pt idx="6">
                  <c:v>1.9767069329943505</c:v>
                </c:pt>
                <c:pt idx="7">
                  <c:v>1.6661981857774626</c:v>
                </c:pt>
                <c:pt idx="8">
                  <c:v>1.6040629605877994</c:v>
                </c:pt>
                <c:pt idx="9">
                  <c:v>1.4362732028840073</c:v>
                </c:pt>
                <c:pt idx="10">
                  <c:v>1.4557098356314633</c:v>
                </c:pt>
                <c:pt idx="11">
                  <c:v>1.4750227002951695</c:v>
                </c:pt>
                <c:pt idx="12">
                  <c:v>1.387292808144615</c:v>
                </c:pt>
                <c:pt idx="13">
                  <c:v>1.3008302066926605</c:v>
                </c:pt>
                <c:pt idx="14">
                  <c:v>1.3506427696079424</c:v>
                </c:pt>
                <c:pt idx="15">
                  <c:v>1.3802060466152895</c:v>
                </c:pt>
                <c:pt idx="16">
                  <c:v>1.633709084759088</c:v>
                </c:pt>
                <c:pt idx="17">
                  <c:v>1.7688661296425114</c:v>
                </c:pt>
                <c:pt idx="18">
                  <c:v>1.7686476274002154</c:v>
                </c:pt>
                <c:pt idx="19">
                  <c:v>1.8449511535212622</c:v>
                </c:pt>
                <c:pt idx="20">
                  <c:v>1.7926984761650062</c:v>
                </c:pt>
                <c:pt idx="21">
                  <c:v>1.8141365728044812</c:v>
                </c:pt>
                <c:pt idx="22">
                  <c:v>1.8070667406383005</c:v>
                </c:pt>
              </c:numCache>
            </c:numRef>
          </c:val>
          <c:smooth val="0"/>
          <c:extLst xmlns:c16r2="http://schemas.microsoft.com/office/drawing/2015/06/chart">
            <c:ext xmlns:c16="http://schemas.microsoft.com/office/drawing/2014/chart" uri="{C3380CC4-5D6E-409C-BE32-E72D297353CC}">
              <c16:uniqueId val="{00000001-685E-4F3B-8027-F821153FA398}"/>
            </c:ext>
          </c:extLst>
        </c:ser>
        <c:ser>
          <c:idx val="3"/>
          <c:order val="2"/>
          <c:tx>
            <c:v>Remessas em % das exportações</c:v>
          </c:tx>
          <c:spPr>
            <a:ln>
              <a:solidFill>
                <a:srgbClr val="FFC000"/>
              </a:solidFill>
            </a:ln>
          </c:spPr>
          <c:marker>
            <c:symbol val="none"/>
          </c:marker>
          <c:val>
            <c:numRef>
              <c:f>'Quadro 5'!$J$6:$J$28</c:f>
              <c:numCache>
                <c:formatCode>0.0</c:formatCode>
                <c:ptCount val="23"/>
                <c:pt idx="0">
                  <c:v>10.928584126591751</c:v>
                </c:pt>
                <c:pt idx="1">
                  <c:v>10.553639338431072</c:v>
                </c:pt>
                <c:pt idx="2">
                  <c:v>9.9106969740550355</c:v>
                </c:pt>
                <c:pt idx="3">
                  <c:v>9.8558670062879727</c:v>
                </c:pt>
                <c:pt idx="4">
                  <c:v>9.5478572775740513</c:v>
                </c:pt>
                <c:pt idx="5">
                  <c:v>10.030915067530611</c:v>
                </c:pt>
                <c:pt idx="6">
                  <c:v>7.3012982872673824</c:v>
                </c:pt>
                <c:pt idx="7">
                  <c:v>6.0883052671027604</c:v>
                </c:pt>
                <c:pt idx="8">
                  <c:v>5.7977372738270914</c:v>
                </c:pt>
                <c:pt idx="9">
                  <c:v>5.3029992538891388</c:v>
                </c:pt>
                <c:pt idx="10">
                  <c:v>4.7952381385432661</c:v>
                </c:pt>
                <c:pt idx="11">
                  <c:v>4.7285182176247336</c:v>
                </c:pt>
                <c:pt idx="12">
                  <c:v>4.4377636634550983</c:v>
                </c:pt>
                <c:pt idx="13">
                  <c:v>4.7660382093036988</c:v>
                </c:pt>
                <c:pt idx="14">
                  <c:v>4.4917652513381423</c:v>
                </c:pt>
                <c:pt idx="15">
                  <c:v>4.0058383129215214</c:v>
                </c:pt>
                <c:pt idx="16">
                  <c:v>4.3244969130790212</c:v>
                </c:pt>
                <c:pt idx="17">
                  <c:v>4.4661000278870242</c:v>
                </c:pt>
                <c:pt idx="18">
                  <c:v>4.3978740665468434</c:v>
                </c:pt>
                <c:pt idx="19">
                  <c:v>4.5425234749404471</c:v>
                </c:pt>
                <c:pt idx="20">
                  <c:v>4.4582485860042915</c:v>
                </c:pt>
                <c:pt idx="21">
                  <c:v>4.2461503163132637</c:v>
                </c:pt>
                <c:pt idx="22">
                  <c:v>4.1521022092335915</c:v>
                </c:pt>
              </c:numCache>
            </c:numRef>
          </c:val>
          <c:smooth val="0"/>
          <c:extLst xmlns:c16r2="http://schemas.microsoft.com/office/drawing/2015/06/chart">
            <c:ext xmlns:c16="http://schemas.microsoft.com/office/drawing/2014/chart" uri="{C3380CC4-5D6E-409C-BE32-E72D297353CC}">
              <c16:uniqueId val="{00000002-685E-4F3B-8027-F821153FA398}"/>
            </c:ext>
          </c:extLst>
        </c:ser>
        <c:dLbls>
          <c:showLegendKey val="0"/>
          <c:showVal val="0"/>
          <c:showCatName val="0"/>
          <c:showSerName val="0"/>
          <c:showPercent val="0"/>
          <c:showBubbleSize val="0"/>
        </c:dLbls>
        <c:marker val="1"/>
        <c:smooth val="0"/>
        <c:axId val="225846784"/>
        <c:axId val="224705856"/>
      </c:lineChart>
      <c:catAx>
        <c:axId val="225428992"/>
        <c:scaling>
          <c:orientation val="minMax"/>
        </c:scaling>
        <c:delete val="0"/>
        <c:axPos val="b"/>
        <c:numFmt formatCode="General" sourceLinked="1"/>
        <c:majorTickMark val="none"/>
        <c:minorTickMark val="none"/>
        <c:tickLblPos val="nextTo"/>
        <c:spPr>
          <a:ln w="12700">
            <a:solidFill>
              <a:schemeClr val="tx1"/>
            </a:solidFill>
          </a:ln>
        </c:spPr>
        <c:txPr>
          <a:bodyPr rot="-5400000" vert="horz"/>
          <a:lstStyle/>
          <a:p>
            <a:pPr>
              <a:defRPr/>
            </a:pPr>
            <a:endParaRPr lang="pt-PT"/>
          </a:p>
        </c:txPr>
        <c:crossAx val="224705280"/>
        <c:crosses val="autoZero"/>
        <c:auto val="1"/>
        <c:lblAlgn val="ctr"/>
        <c:lblOffset val="100"/>
        <c:noMultiLvlLbl val="0"/>
      </c:catAx>
      <c:valAx>
        <c:axId val="224705280"/>
        <c:scaling>
          <c:orientation val="minMax"/>
        </c:scaling>
        <c:delete val="0"/>
        <c:axPos val="r"/>
        <c:majorGridlines>
          <c:spPr>
            <a:ln w="15875">
              <a:solidFill>
                <a:schemeClr val="bg1"/>
              </a:solidFill>
            </a:ln>
          </c:spPr>
        </c:majorGridlines>
        <c:numFmt formatCode="#,##0" sourceLinked="1"/>
        <c:majorTickMark val="none"/>
        <c:minorTickMark val="none"/>
        <c:tickLblPos val="low"/>
        <c:spPr>
          <a:ln>
            <a:noFill/>
          </a:ln>
        </c:spPr>
        <c:crossAx val="225428992"/>
        <c:crosses val="max"/>
        <c:crossBetween val="between"/>
      </c:valAx>
      <c:catAx>
        <c:axId val="225846784"/>
        <c:scaling>
          <c:orientation val="minMax"/>
        </c:scaling>
        <c:delete val="1"/>
        <c:axPos val="b"/>
        <c:majorTickMark val="out"/>
        <c:minorTickMark val="none"/>
        <c:tickLblPos val="nextTo"/>
        <c:crossAx val="224705856"/>
        <c:crosses val="autoZero"/>
        <c:auto val="1"/>
        <c:lblAlgn val="ctr"/>
        <c:lblOffset val="100"/>
        <c:noMultiLvlLbl val="0"/>
      </c:catAx>
      <c:valAx>
        <c:axId val="224705856"/>
        <c:scaling>
          <c:orientation val="minMax"/>
          <c:max val="16"/>
          <c:min val="0"/>
        </c:scaling>
        <c:delete val="0"/>
        <c:axPos val="r"/>
        <c:numFmt formatCode="0.0" sourceLinked="1"/>
        <c:majorTickMark val="none"/>
        <c:minorTickMark val="none"/>
        <c:tickLblPos val="nextTo"/>
        <c:spPr>
          <a:ln>
            <a:noFill/>
          </a:ln>
        </c:spPr>
        <c:crossAx val="225846784"/>
        <c:crosses val="max"/>
        <c:crossBetween val="between"/>
        <c:majorUnit val="2"/>
      </c:valAx>
      <c:spPr>
        <a:noFill/>
        <a:ln w="25400">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5"/>
            <c:invertIfNegative val="0"/>
            <c:bubble3D val="0"/>
            <c:extLst xmlns:c16r2="http://schemas.microsoft.com/office/drawing/2015/06/chart">
              <c:ext xmlns:c16="http://schemas.microsoft.com/office/drawing/2014/chart" uri="{C3380CC4-5D6E-409C-BE32-E72D297353CC}">
                <c16:uniqueId val="{00000001-85C5-4634-8B3A-F181E72A7197}"/>
              </c:ext>
            </c:extLst>
          </c:dPt>
          <c:dPt>
            <c:idx val="6"/>
            <c:invertIfNegative val="0"/>
            <c:bubble3D val="0"/>
            <c:extLst xmlns:c16r2="http://schemas.microsoft.com/office/drawing/2015/06/chart">
              <c:ext xmlns:c16="http://schemas.microsoft.com/office/drawing/2014/chart" uri="{C3380CC4-5D6E-409C-BE32-E72D297353CC}">
                <c16:uniqueId val="{00000003-85C5-4634-8B3A-F181E72A7197}"/>
              </c:ext>
            </c:extLst>
          </c:dPt>
          <c:dPt>
            <c:idx val="7"/>
            <c:invertIfNegative val="0"/>
            <c:bubble3D val="0"/>
            <c:extLst xmlns:c16r2="http://schemas.microsoft.com/office/drawing/2015/06/chart">
              <c:ext xmlns:c16="http://schemas.microsoft.com/office/drawing/2014/chart" uri="{C3380CC4-5D6E-409C-BE32-E72D297353CC}">
                <c16:uniqueId val="{00000005-85C5-4634-8B3A-F181E72A7197}"/>
              </c:ext>
            </c:extLst>
          </c:dPt>
          <c:dPt>
            <c:idx val="8"/>
            <c:invertIfNegative val="0"/>
            <c:bubble3D val="0"/>
            <c:extLst xmlns:c16r2="http://schemas.microsoft.com/office/drawing/2015/06/chart">
              <c:ext xmlns:c16="http://schemas.microsoft.com/office/drawing/2014/chart" uri="{C3380CC4-5D6E-409C-BE32-E72D297353CC}">
                <c16:uniqueId val="{00000007-85C5-4634-8B3A-F181E72A7197}"/>
              </c:ext>
            </c:extLst>
          </c:dPt>
          <c:dPt>
            <c:idx val="9"/>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9-85C5-4634-8B3A-F181E72A7197}"/>
              </c:ext>
            </c:extLst>
          </c:dPt>
          <c:cat>
            <c:strRef>
              <c:f>'Quadro 7'!$B$23:$B$32</c:f>
              <c:strCache>
                <c:ptCount val="10"/>
                <c:pt idx="0">
                  <c:v>Angola</c:v>
                </c:pt>
                <c:pt idx="1">
                  <c:v>Holanda</c:v>
                </c:pt>
                <c:pt idx="2">
                  <c:v>Bélgica</c:v>
                </c:pt>
                <c:pt idx="3">
                  <c:v>Reino Unido</c:v>
                </c:pt>
                <c:pt idx="4">
                  <c:v>Espanha</c:v>
                </c:pt>
                <c:pt idx="5">
                  <c:v>Suíça</c:v>
                </c:pt>
                <c:pt idx="6">
                  <c:v>França</c:v>
                </c:pt>
                <c:pt idx="7">
                  <c:v>Alemanha</c:v>
                </c:pt>
                <c:pt idx="8">
                  <c:v>Luxemburgo</c:v>
                </c:pt>
                <c:pt idx="9">
                  <c:v>EUA</c:v>
                </c:pt>
              </c:strCache>
            </c:strRef>
          </c:cat>
          <c:val>
            <c:numRef>
              <c:f>'Quadro 7'!$U$23:$U$32</c:f>
              <c:numCache>
                <c:formatCode>#,##0</c:formatCode>
                <c:ptCount val="10"/>
                <c:pt idx="0">
                  <c:v>1461.6946778711485</c:v>
                </c:pt>
                <c:pt idx="1">
                  <c:v>140.16216216216216</c:v>
                </c:pt>
                <c:pt idx="2">
                  <c:v>113.87367652427892</c:v>
                </c:pt>
                <c:pt idx="3">
                  <c:v>59.486156842739888</c:v>
                </c:pt>
                <c:pt idx="4">
                  <c:v>55.894804361770355</c:v>
                </c:pt>
                <c:pt idx="5">
                  <c:v>42.927968727654104</c:v>
                </c:pt>
                <c:pt idx="6">
                  <c:v>21.274933652940661</c:v>
                </c:pt>
                <c:pt idx="7">
                  <c:v>17.836839803702446</c:v>
                </c:pt>
                <c:pt idx="8">
                  <c:v>7.1319165230710411</c:v>
                </c:pt>
                <c:pt idx="9">
                  <c:v>-31.708954222043232</c:v>
                </c:pt>
              </c:numCache>
            </c:numRef>
          </c:val>
          <c:extLst xmlns:c16r2="http://schemas.microsoft.com/office/drawing/2015/06/chart">
            <c:ext xmlns:c16="http://schemas.microsoft.com/office/drawing/2014/chart" uri="{C3380CC4-5D6E-409C-BE32-E72D297353CC}">
              <c16:uniqueId val="{0000000A-85C5-4634-8B3A-F181E72A7197}"/>
            </c:ext>
          </c:extLst>
        </c:ser>
        <c:dLbls>
          <c:showLegendKey val="0"/>
          <c:showVal val="0"/>
          <c:showCatName val="0"/>
          <c:showSerName val="0"/>
          <c:showPercent val="0"/>
          <c:showBubbleSize val="0"/>
        </c:dLbls>
        <c:gapWidth val="50"/>
        <c:axId val="225431040"/>
        <c:axId val="224969280"/>
      </c:barChart>
      <c:catAx>
        <c:axId val="22543104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a:latin typeface="+mn-lt"/>
              </a:defRPr>
            </a:pPr>
            <a:endParaRPr lang="pt-PT"/>
          </a:p>
        </c:txPr>
        <c:crossAx val="224969280"/>
        <c:crosses val="autoZero"/>
        <c:auto val="1"/>
        <c:lblAlgn val="ctr"/>
        <c:lblOffset val="100"/>
        <c:noMultiLvlLbl val="0"/>
      </c:catAx>
      <c:valAx>
        <c:axId val="224969280"/>
        <c:scaling>
          <c:orientation val="minMax"/>
          <c:max val="400"/>
          <c:min val="-100"/>
        </c:scaling>
        <c:delete val="0"/>
        <c:axPos val="b"/>
        <c:majorGridlines>
          <c:spPr>
            <a:ln w="15875">
              <a:solidFill>
                <a:schemeClr val="bg1"/>
              </a:solidFill>
            </a:ln>
          </c:spPr>
        </c:majorGridlines>
        <c:numFmt formatCode="#,##0" sourceLinked="1"/>
        <c:majorTickMark val="out"/>
        <c:minorTickMark val="none"/>
        <c:tickLblPos val="nextTo"/>
        <c:spPr>
          <a:ln>
            <a:noFill/>
          </a:ln>
        </c:spPr>
        <c:crossAx val="225431040"/>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Saldo das remessas</c:v>
          </c:tx>
          <c:spPr>
            <a:ln w="19050">
              <a:solidFill>
                <a:schemeClr val="accent1">
                  <a:lumMod val="75000"/>
                </a:schemeClr>
              </a:solidFill>
            </a:ln>
          </c:spPr>
          <c:marker>
            <c:symbol val="none"/>
          </c:marker>
          <c:cat>
            <c:numRef>
              <c:f>'Quadro 8'!$B$6:$B$28</c:f>
              <c:numCache>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numCache>
            </c:numRef>
          </c:cat>
          <c:val>
            <c:numRef>
              <c:f>'Quadro 8'!$C$6:$C$28</c:f>
              <c:numCache>
                <c:formatCode>#,##0</c:formatCode>
                <c:ptCount val="23"/>
                <c:pt idx="0">
                  <c:v>2581600</c:v>
                </c:pt>
                <c:pt idx="1">
                  <c:v>2843130</c:v>
                </c:pt>
                <c:pt idx="2">
                  <c:v>2914820</c:v>
                </c:pt>
                <c:pt idx="3">
                  <c:v>2988410</c:v>
                </c:pt>
                <c:pt idx="4">
                  <c:v>3269160</c:v>
                </c:pt>
                <c:pt idx="5">
                  <c:v>3326730</c:v>
                </c:pt>
                <c:pt idx="6">
                  <c:v>2382380</c:v>
                </c:pt>
                <c:pt idx="7">
                  <c:v>1966680</c:v>
                </c:pt>
                <c:pt idx="8">
                  <c:v>1956570</c:v>
                </c:pt>
                <c:pt idx="9">
                  <c:v>1717260</c:v>
                </c:pt>
                <c:pt idx="10">
                  <c:v>1810500</c:v>
                </c:pt>
                <c:pt idx="11">
                  <c:v>2018420</c:v>
                </c:pt>
                <c:pt idx="12">
                  <c:v>1904680</c:v>
                </c:pt>
                <c:pt idx="13">
                  <c:v>1722660</c:v>
                </c:pt>
                <c:pt idx="14">
                  <c:v>1858560</c:v>
                </c:pt>
                <c:pt idx="15">
                  <c:v>1844870</c:v>
                </c:pt>
                <c:pt idx="16">
                  <c:v>2223930</c:v>
                </c:pt>
                <c:pt idx="17">
                  <c:v>2459730</c:v>
                </c:pt>
                <c:pt idx="18">
                  <c:v>2525900</c:v>
                </c:pt>
                <c:pt idx="19">
                  <c:v>2793010</c:v>
                </c:pt>
                <c:pt idx="20">
                  <c:v>2809870</c:v>
                </c:pt>
                <c:pt idx="21">
                  <c:v>3036510</c:v>
                </c:pt>
                <c:pt idx="22">
                  <c:v>3152660</c:v>
                </c:pt>
              </c:numCache>
            </c:numRef>
          </c:val>
          <c:smooth val="0"/>
          <c:extLst xmlns:c16r2="http://schemas.microsoft.com/office/drawing/2015/06/chart">
            <c:ext xmlns:c16="http://schemas.microsoft.com/office/drawing/2014/chart" uri="{C3380CC4-5D6E-409C-BE32-E72D297353CC}">
              <c16:uniqueId val="{00000000-F5EE-4921-A16E-32DBFE1D29FD}"/>
            </c:ext>
          </c:extLst>
        </c:ser>
        <c:ser>
          <c:idx val="0"/>
          <c:order val="1"/>
          <c:tx>
            <c:v>Saldo das transferências com a UE</c:v>
          </c:tx>
          <c:spPr>
            <a:ln w="19050">
              <a:solidFill>
                <a:srgbClr val="C00000"/>
              </a:solidFill>
            </a:ln>
          </c:spPr>
          <c:marker>
            <c:symbol val="none"/>
          </c:marker>
          <c:val>
            <c:numRef>
              <c:f>'Quadro 8'!$D$6:$D$28</c:f>
              <c:numCache>
                <c:formatCode>#,##0</c:formatCode>
                <c:ptCount val="23"/>
                <c:pt idx="0">
                  <c:v>2435690.0000000005</c:v>
                </c:pt>
                <c:pt idx="1">
                  <c:v>2694279.9999999991</c:v>
                </c:pt>
                <c:pt idx="2">
                  <c:v>2661309.9999999991</c:v>
                </c:pt>
                <c:pt idx="3">
                  <c:v>2980399.9999999995</c:v>
                </c:pt>
                <c:pt idx="4">
                  <c:v>1940869.9999999998</c:v>
                </c:pt>
                <c:pt idx="5">
                  <c:v>2126650</c:v>
                </c:pt>
                <c:pt idx="6">
                  <c:v>2851529.9999999991</c:v>
                </c:pt>
                <c:pt idx="7">
                  <c:v>3374690.0000000005</c:v>
                </c:pt>
                <c:pt idx="8">
                  <c:v>3081470</c:v>
                </c:pt>
                <c:pt idx="9">
                  <c:v>2636830</c:v>
                </c:pt>
                <c:pt idx="10">
                  <c:v>2036229.9999999998</c:v>
                </c:pt>
                <c:pt idx="11">
                  <c:v>2167980</c:v>
                </c:pt>
                <c:pt idx="12">
                  <c:v>2005939.9999999998</c:v>
                </c:pt>
                <c:pt idx="13">
                  <c:v>2206820</c:v>
                </c:pt>
                <c:pt idx="14">
                  <c:v>2827069.9999999991</c:v>
                </c:pt>
                <c:pt idx="15">
                  <c:v>2987260</c:v>
                </c:pt>
                <c:pt idx="16">
                  <c:v>3892439.9999999995</c:v>
                </c:pt>
                <c:pt idx="17">
                  <c:v>3360910</c:v>
                </c:pt>
                <c:pt idx="18">
                  <c:v>2680000</c:v>
                </c:pt>
                <c:pt idx="19">
                  <c:v>2336120.0000000005</c:v>
                </c:pt>
                <c:pt idx="20">
                  <c:v>1911870.0000000002</c:v>
                </c:pt>
                <c:pt idx="21">
                  <c:v>1888830.0000000005</c:v>
                </c:pt>
                <c:pt idx="22">
                  <c:v>1706789.9999999998</c:v>
                </c:pt>
              </c:numCache>
            </c:numRef>
          </c:val>
          <c:smooth val="0"/>
          <c:extLst xmlns:c16r2="http://schemas.microsoft.com/office/drawing/2015/06/chart">
            <c:ext xmlns:c16="http://schemas.microsoft.com/office/drawing/2014/chart" uri="{C3380CC4-5D6E-409C-BE32-E72D297353CC}">
              <c16:uniqueId val="{00000001-F5EE-4921-A16E-32DBFE1D29FD}"/>
            </c:ext>
          </c:extLst>
        </c:ser>
        <c:dLbls>
          <c:showLegendKey val="0"/>
          <c:showVal val="0"/>
          <c:showCatName val="0"/>
          <c:showSerName val="0"/>
          <c:showPercent val="0"/>
          <c:showBubbleSize val="0"/>
        </c:dLbls>
        <c:marker val="1"/>
        <c:smooth val="0"/>
        <c:axId val="226237440"/>
        <c:axId val="224971008"/>
      </c:lineChart>
      <c:catAx>
        <c:axId val="226237440"/>
        <c:scaling>
          <c:orientation val="minMax"/>
        </c:scaling>
        <c:delete val="0"/>
        <c:axPos val="b"/>
        <c:numFmt formatCode="General" sourceLinked="1"/>
        <c:majorTickMark val="none"/>
        <c:minorTickMark val="none"/>
        <c:tickLblPos val="nextTo"/>
        <c:crossAx val="224971008"/>
        <c:crosses val="autoZero"/>
        <c:auto val="1"/>
        <c:lblAlgn val="ctr"/>
        <c:lblOffset val="100"/>
        <c:noMultiLvlLbl val="0"/>
      </c:catAx>
      <c:valAx>
        <c:axId val="224971008"/>
        <c:scaling>
          <c:orientation val="minMax"/>
        </c:scaling>
        <c:delete val="0"/>
        <c:axPos val="l"/>
        <c:majorGridlines>
          <c:spPr>
            <a:ln w="15875">
              <a:solidFill>
                <a:schemeClr val="bg1"/>
              </a:solidFill>
            </a:ln>
          </c:spPr>
        </c:majorGridlines>
        <c:numFmt formatCode="#,##0" sourceLinked="1"/>
        <c:majorTickMark val="none"/>
        <c:minorTickMark val="none"/>
        <c:tickLblPos val="nextTo"/>
        <c:spPr>
          <a:ln>
            <a:noFill/>
          </a:ln>
        </c:spPr>
        <c:crossAx val="226237440"/>
        <c:crosses val="autoZero"/>
        <c:crossBetween val="between"/>
      </c:valAx>
      <c:spPr>
        <a:noFill/>
        <a:ln>
          <a:noFill/>
        </a:ln>
      </c:spPr>
    </c:plotArea>
    <c:legend>
      <c:legendPos val="b"/>
      <c:overlay val="0"/>
      <c:txPr>
        <a:bodyPr/>
        <a:lstStyle/>
        <a:p>
          <a:pPr>
            <a:defRPr>
              <a:latin typeface="+mn-lt"/>
            </a:defRPr>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27"/>
            <c:invertIfNegative val="0"/>
            <c:bubble3D val="0"/>
            <c:extLst xmlns:c16r2="http://schemas.microsoft.com/office/drawing/2015/06/chart">
              <c:ext xmlns:c16="http://schemas.microsoft.com/office/drawing/2014/chart" uri="{C3380CC4-5D6E-409C-BE32-E72D297353CC}">
                <c16:uniqueId val="{00000000-DAC7-4AB7-A5E2-0E3428ED3422}"/>
              </c:ext>
            </c:extLst>
          </c:dPt>
          <c:dPt>
            <c:idx val="28"/>
            <c:invertIfNegative val="0"/>
            <c:bubble3D val="0"/>
            <c:extLst xmlns:c16r2="http://schemas.microsoft.com/office/drawing/2015/06/chart">
              <c:ext xmlns:c16="http://schemas.microsoft.com/office/drawing/2014/chart" uri="{C3380CC4-5D6E-409C-BE32-E72D297353CC}">
                <c16:uniqueId val="{00000002-DAC7-4AB7-A5E2-0E3428ED3422}"/>
              </c:ext>
            </c:extLst>
          </c:dPt>
          <c:dPt>
            <c:idx val="30"/>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8-A980-4BED-8048-6E7E39E51D91}"/>
              </c:ext>
            </c:extLst>
          </c:dPt>
          <c:cat>
            <c:strRef>
              <c:f>'Quadro 10'!$C$5:$C$39</c:f>
              <c:strCache>
                <c:ptCount val="35"/>
                <c:pt idx="0">
                  <c:v>Índia</c:v>
                </c:pt>
                <c:pt idx="1">
                  <c:v>China</c:v>
                </c:pt>
                <c:pt idx="2">
                  <c:v>Filipinas</c:v>
                </c:pt>
                <c:pt idx="3">
                  <c:v>México</c:v>
                </c:pt>
                <c:pt idx="4">
                  <c:v>França</c:v>
                </c:pt>
                <c:pt idx="5">
                  <c:v>Nigéria</c:v>
                </c:pt>
                <c:pt idx="6">
                  <c:v>Egito</c:v>
                </c:pt>
                <c:pt idx="7">
                  <c:v>Paquistão</c:v>
                </c:pt>
                <c:pt idx="8">
                  <c:v>Alemanha</c:v>
                </c:pt>
                <c:pt idx="9">
                  <c:v>Vietname</c:v>
                </c:pt>
                <c:pt idx="10">
                  <c:v>Bangladesh</c:v>
                </c:pt>
                <c:pt idx="11">
                  <c:v>Espanha</c:v>
                </c:pt>
                <c:pt idx="12">
                  <c:v>Bélgica</c:v>
                </c:pt>
                <c:pt idx="13">
                  <c:v>Itália</c:v>
                </c:pt>
                <c:pt idx="14">
                  <c:v>Indonésia</c:v>
                </c:pt>
                <c:pt idx="15">
                  <c:v>Guatemala</c:v>
                </c:pt>
                <c:pt idx="16">
                  <c:v>Rússia</c:v>
                </c:pt>
                <c:pt idx="17">
                  <c:v>Líbano</c:v>
                </c:pt>
                <c:pt idx="18">
                  <c:v>Ucrânia</c:v>
                </c:pt>
                <c:pt idx="19">
                  <c:v>Marrocos</c:v>
                </c:pt>
                <c:pt idx="20">
                  <c:v>Sri Lanka</c:v>
                </c:pt>
                <c:pt idx="21">
                  <c:v>Nepal</c:v>
                </c:pt>
                <c:pt idx="22">
                  <c:v>Polónia</c:v>
                </c:pt>
                <c:pt idx="23">
                  <c:v>Tailândia</c:v>
                </c:pt>
                <c:pt idx="24">
                  <c:v>EUA</c:v>
                </c:pt>
                <c:pt idx="25">
                  <c:v>Coreia</c:v>
                </c:pt>
                <c:pt idx="26">
                  <c:v>República Dominicana </c:v>
                </c:pt>
                <c:pt idx="27">
                  <c:v>Colômbia</c:v>
                </c:pt>
                <c:pt idx="28">
                  <c:v>El Salvador</c:v>
                </c:pt>
                <c:pt idx="29">
                  <c:v>Roménia</c:v>
                </c:pt>
                <c:pt idx="30">
                  <c:v>Portugal</c:v>
                </c:pt>
                <c:pt idx="31">
                  <c:v>Hungria</c:v>
                </c:pt>
                <c:pt idx="32">
                  <c:v>Japão</c:v>
                </c:pt>
                <c:pt idx="33">
                  <c:v>Jordânia</c:v>
                </c:pt>
                <c:pt idx="34">
                  <c:v>Reino Unido</c:v>
                </c:pt>
              </c:strCache>
            </c:strRef>
          </c:cat>
          <c:val>
            <c:numRef>
              <c:f>'Quadro 10'!$D$5:$D$39</c:f>
              <c:numCache>
                <c:formatCode>#,##0</c:formatCode>
                <c:ptCount val="35"/>
                <c:pt idx="0">
                  <c:v>68968100</c:v>
                </c:pt>
                <c:pt idx="1">
                  <c:v>63859748.200214885</c:v>
                </c:pt>
                <c:pt idx="2">
                  <c:v>32807755.146547191</c:v>
                </c:pt>
                <c:pt idx="3">
                  <c:v>30600049.726234436</c:v>
                </c:pt>
                <c:pt idx="4">
                  <c:v>25372378.811711997</c:v>
                </c:pt>
                <c:pt idx="5">
                  <c:v>21967240.454475455</c:v>
                </c:pt>
                <c:pt idx="6">
                  <c:v>19982655.154175997</c:v>
                </c:pt>
                <c:pt idx="7">
                  <c:v>19664599.144429192</c:v>
                </c:pt>
                <c:pt idx="8">
                  <c:v>16833332.177229498</c:v>
                </c:pt>
                <c:pt idx="9">
                  <c:v>13780800.000000002</c:v>
                </c:pt>
                <c:pt idx="10">
                  <c:v>13469450.822012244</c:v>
                </c:pt>
                <c:pt idx="11">
                  <c:v>10692018.95424</c:v>
                </c:pt>
                <c:pt idx="12">
                  <c:v>10272997.311033959</c:v>
                </c:pt>
                <c:pt idx="13">
                  <c:v>9287431.404389495</c:v>
                </c:pt>
                <c:pt idx="14">
                  <c:v>8997284.7021351587</c:v>
                </c:pt>
                <c:pt idx="15">
                  <c:v>8539810.1634240001</c:v>
                </c:pt>
                <c:pt idx="16">
                  <c:v>8026312.0456959996</c:v>
                </c:pt>
                <c:pt idx="17">
                  <c:v>7954715.1623410722</c:v>
                </c:pt>
                <c:pt idx="18">
                  <c:v>7894536.8355839998</c:v>
                </c:pt>
                <c:pt idx="19">
                  <c:v>7467193.0252075186</c:v>
                </c:pt>
                <c:pt idx="20">
                  <c:v>7189867.9310544003</c:v>
                </c:pt>
                <c:pt idx="21">
                  <c:v>6946529.9960064003</c:v>
                </c:pt>
                <c:pt idx="22">
                  <c:v>6805296.7999999998</c:v>
                </c:pt>
                <c:pt idx="23">
                  <c:v>6728649.8854531869</c:v>
                </c:pt>
                <c:pt idx="24">
                  <c:v>6621000</c:v>
                </c:pt>
                <c:pt idx="25">
                  <c:v>6331771.3044469757</c:v>
                </c:pt>
                <c:pt idx="26">
                  <c:v>6190504.2138440395</c:v>
                </c:pt>
                <c:pt idx="27">
                  <c:v>5636366.9164584251</c:v>
                </c:pt>
                <c:pt idx="28">
                  <c:v>5050514.4366176594</c:v>
                </c:pt>
                <c:pt idx="29">
                  <c:v>4943644.11008</c:v>
                </c:pt>
                <c:pt idx="30">
                  <c:v>4811145.2278399998</c:v>
                </c:pt>
                <c:pt idx="31">
                  <c:v>4692234.8713683467</c:v>
                </c:pt>
                <c:pt idx="32">
                  <c:v>4578489.8562320005</c:v>
                </c:pt>
                <c:pt idx="33">
                  <c:v>4418394.2537599998</c:v>
                </c:pt>
                <c:pt idx="34">
                  <c:v>4373934.067227507</c:v>
                </c:pt>
              </c:numCache>
            </c:numRef>
          </c:val>
          <c:extLst xmlns:c16r2="http://schemas.microsoft.com/office/drawing/2015/06/chart">
            <c:ext xmlns:c16="http://schemas.microsoft.com/office/drawing/2014/chart" uri="{C3380CC4-5D6E-409C-BE32-E72D297353CC}">
              <c16:uniqueId val="{00000003-DAC7-4AB7-A5E2-0E3428ED3422}"/>
            </c:ext>
          </c:extLst>
        </c:ser>
        <c:dLbls>
          <c:showLegendKey val="0"/>
          <c:showVal val="0"/>
          <c:showCatName val="0"/>
          <c:showSerName val="0"/>
          <c:showPercent val="0"/>
          <c:showBubbleSize val="0"/>
        </c:dLbls>
        <c:gapWidth val="50"/>
        <c:axId val="226304000"/>
        <c:axId val="224972160"/>
      </c:barChart>
      <c:catAx>
        <c:axId val="226304000"/>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4972160"/>
        <c:crosses val="autoZero"/>
        <c:auto val="1"/>
        <c:lblAlgn val="ctr"/>
        <c:lblOffset val="100"/>
        <c:noMultiLvlLbl val="0"/>
      </c:catAx>
      <c:valAx>
        <c:axId val="224972160"/>
        <c:scaling>
          <c:orientation val="minMax"/>
          <c:max val="700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6304000"/>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extLst xmlns:c16r2="http://schemas.microsoft.com/office/drawing/2015/06/chart">
              <c:ext xmlns:c16="http://schemas.microsoft.com/office/drawing/2014/chart" uri="{C3380CC4-5D6E-409C-BE32-E72D297353CC}">
                <c16:uniqueId val="{00000001-4E7C-4B24-8763-34E1C7CE0A80}"/>
              </c:ext>
            </c:extLst>
          </c:dPt>
          <c:dPt>
            <c:idx val="17"/>
            <c:invertIfNegative val="0"/>
            <c:bubble3D val="0"/>
            <c:extLst xmlns:c16r2="http://schemas.microsoft.com/office/drawing/2015/06/chart">
              <c:ext xmlns:c16="http://schemas.microsoft.com/office/drawing/2014/chart" uri="{C3380CC4-5D6E-409C-BE32-E72D297353CC}">
                <c16:uniqueId val="{00000002-4E7C-4B24-8763-34E1C7CE0A80}"/>
              </c:ext>
            </c:extLst>
          </c:dPt>
          <c:dPt>
            <c:idx val="19"/>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8-E1E4-40E7-98B9-687904ADBC2B}"/>
              </c:ext>
            </c:extLst>
          </c:dPt>
          <c:dPt>
            <c:idx val="27"/>
            <c:invertIfNegative val="0"/>
            <c:bubble3D val="0"/>
            <c:extLst xmlns:c16r2="http://schemas.microsoft.com/office/drawing/2015/06/chart">
              <c:ext xmlns:c16="http://schemas.microsoft.com/office/drawing/2014/chart" uri="{C3380CC4-5D6E-409C-BE32-E72D297353CC}">
                <c16:uniqueId val="{00000003-4E7C-4B24-8763-34E1C7CE0A80}"/>
              </c:ext>
            </c:extLst>
          </c:dPt>
          <c:cat>
            <c:strRef>
              <c:f>'Quadro 10'!$E$5:$E$39</c:f>
              <c:strCache>
                <c:ptCount val="35"/>
                <c:pt idx="0">
                  <c:v>Nepal</c:v>
                </c:pt>
                <c:pt idx="1">
                  <c:v>El Salvador</c:v>
                </c:pt>
                <c:pt idx="2">
                  <c:v>Líbano</c:v>
                </c:pt>
                <c:pt idx="3">
                  <c:v>Guatemala</c:v>
                </c:pt>
                <c:pt idx="4">
                  <c:v>Jordânia</c:v>
                </c:pt>
                <c:pt idx="5">
                  <c:v>Filipinas</c:v>
                </c:pt>
                <c:pt idx="6">
                  <c:v>Egito</c:v>
                </c:pt>
                <c:pt idx="7">
                  <c:v>Sri Lanka</c:v>
                </c:pt>
                <c:pt idx="8">
                  <c:v>República Dominicana </c:v>
                </c:pt>
                <c:pt idx="9">
                  <c:v>Ucrânia</c:v>
                </c:pt>
                <c:pt idx="10">
                  <c:v>Marrocos</c:v>
                </c:pt>
                <c:pt idx="11">
                  <c:v>Paquistão</c:v>
                </c:pt>
                <c:pt idx="12">
                  <c:v>Vietname</c:v>
                </c:pt>
                <c:pt idx="13">
                  <c:v>Nigéria</c:v>
                </c:pt>
                <c:pt idx="14">
                  <c:v>Bangladesh</c:v>
                </c:pt>
                <c:pt idx="15">
                  <c:v>Hungria</c:v>
                </c:pt>
                <c:pt idx="16">
                  <c:v>México</c:v>
                </c:pt>
                <c:pt idx="17">
                  <c:v>Índia</c:v>
                </c:pt>
                <c:pt idx="18">
                  <c:v>Roménia</c:v>
                </c:pt>
                <c:pt idx="19">
                  <c:v>Portugal</c:v>
                </c:pt>
                <c:pt idx="20">
                  <c:v>Bélgica</c:v>
                </c:pt>
                <c:pt idx="21">
                  <c:v>Colômbia</c:v>
                </c:pt>
                <c:pt idx="22">
                  <c:v>Tailândia</c:v>
                </c:pt>
                <c:pt idx="23">
                  <c:v>Polónia</c:v>
                </c:pt>
                <c:pt idx="24">
                  <c:v>França</c:v>
                </c:pt>
                <c:pt idx="25">
                  <c:v>Indonésia</c:v>
                </c:pt>
                <c:pt idx="26">
                  <c:v>Espanha</c:v>
                </c:pt>
                <c:pt idx="27">
                  <c:v>China</c:v>
                </c:pt>
                <c:pt idx="28">
                  <c:v>Rússia</c:v>
                </c:pt>
                <c:pt idx="29">
                  <c:v>Itália</c:v>
                </c:pt>
                <c:pt idx="30">
                  <c:v>Alemanha</c:v>
                </c:pt>
                <c:pt idx="31">
                  <c:v>Coreia</c:v>
                </c:pt>
                <c:pt idx="32">
                  <c:v>Reino Unido</c:v>
                </c:pt>
                <c:pt idx="33">
                  <c:v>Japão</c:v>
                </c:pt>
                <c:pt idx="34">
                  <c:v>EUA</c:v>
                </c:pt>
              </c:strCache>
            </c:strRef>
          </c:cat>
          <c:val>
            <c:numRef>
              <c:f>'Quadro 10'!$F$5:$F$39</c:f>
              <c:numCache>
                <c:formatCode>0.0</c:formatCode>
                <c:ptCount val="35"/>
                <c:pt idx="0">
                  <c:v>27.919837123901232</c:v>
                </c:pt>
                <c:pt idx="1">
                  <c:v>20.260432103447087</c:v>
                </c:pt>
                <c:pt idx="2">
                  <c:v>14.898200187577345</c:v>
                </c:pt>
                <c:pt idx="3">
                  <c:v>11.293043340826054</c:v>
                </c:pt>
                <c:pt idx="4">
                  <c:v>10.838464954903779</c:v>
                </c:pt>
                <c:pt idx="5">
                  <c:v>10.460997874957272</c:v>
                </c:pt>
                <c:pt idx="6">
                  <c:v>8.4899218561091043</c:v>
                </c:pt>
                <c:pt idx="7">
                  <c:v>8.1684752109867524</c:v>
                </c:pt>
                <c:pt idx="8">
                  <c:v>8.1527316451879344</c:v>
                </c:pt>
                <c:pt idx="9">
                  <c:v>7.0367339727674683</c:v>
                </c:pt>
                <c:pt idx="10">
                  <c:v>6.8063800424821359</c:v>
                </c:pt>
                <c:pt idx="11">
                  <c:v>6.4484282276256941</c:v>
                </c:pt>
                <c:pt idx="12">
                  <c:v>6.1581947731532827</c:v>
                </c:pt>
                <c:pt idx="13">
                  <c:v>5.8463085366343721</c:v>
                </c:pt>
                <c:pt idx="14">
                  <c:v>5.3937379823660061</c:v>
                </c:pt>
                <c:pt idx="15">
                  <c:v>3.3573244573312282</c:v>
                </c:pt>
                <c:pt idx="16">
                  <c:v>2.64232931714047</c:v>
                </c:pt>
                <c:pt idx="17">
                  <c:v>2.6000666804682737</c:v>
                </c:pt>
                <c:pt idx="18">
                  <c:v>2.338449367172585</c:v>
                </c:pt>
                <c:pt idx="19">
                  <c:v>2.1937833776116342</c:v>
                </c:pt>
                <c:pt idx="20">
                  <c:v>2.0757651732361744</c:v>
                </c:pt>
                <c:pt idx="21">
                  <c:v>1.8077453359832014</c:v>
                </c:pt>
                <c:pt idx="22">
                  <c:v>1.477929216632091</c:v>
                </c:pt>
                <c:pt idx="23">
                  <c:v>1.292870718058587</c:v>
                </c:pt>
                <c:pt idx="24">
                  <c:v>0.98103553255728448</c:v>
                </c:pt>
                <c:pt idx="25">
                  <c:v>0.88606232709041099</c:v>
                </c:pt>
                <c:pt idx="26">
                  <c:v>0.81350557148588054</c:v>
                </c:pt>
                <c:pt idx="27">
                  <c:v>0.52587633855297788</c:v>
                </c:pt>
                <c:pt idx="28">
                  <c:v>0.50843720465688869</c:v>
                </c:pt>
                <c:pt idx="29">
                  <c:v>0.47711768806473887</c:v>
                </c:pt>
                <c:pt idx="30">
                  <c:v>0.45579206193192995</c:v>
                </c:pt>
                <c:pt idx="31">
                  <c:v>0.41363824830644219</c:v>
                </c:pt>
                <c:pt idx="32">
                  <c:v>0.16581333178949711</c:v>
                </c:pt>
                <c:pt idx="33">
                  <c:v>9.4208568607504831E-2</c:v>
                </c:pt>
                <c:pt idx="34">
                  <c:v>3.3979297775295528E-2</c:v>
                </c:pt>
              </c:numCache>
            </c:numRef>
          </c:val>
          <c:extLst xmlns:c16r2="http://schemas.microsoft.com/office/drawing/2015/06/chart">
            <c:ext xmlns:c16="http://schemas.microsoft.com/office/drawing/2014/chart" uri="{C3380CC4-5D6E-409C-BE32-E72D297353CC}">
              <c16:uniqueId val="{00000004-4E7C-4B24-8763-34E1C7CE0A80}"/>
            </c:ext>
          </c:extLst>
        </c:ser>
        <c:dLbls>
          <c:showLegendKey val="0"/>
          <c:showVal val="0"/>
          <c:showCatName val="0"/>
          <c:showSerName val="0"/>
          <c:showPercent val="0"/>
          <c:showBubbleSize val="0"/>
        </c:dLbls>
        <c:gapWidth val="50"/>
        <c:axId val="226304512"/>
        <c:axId val="224973312"/>
      </c:barChart>
      <c:catAx>
        <c:axId val="226304512"/>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4973312"/>
        <c:crosses val="autoZero"/>
        <c:auto val="1"/>
        <c:lblAlgn val="ctr"/>
        <c:lblOffset val="100"/>
        <c:noMultiLvlLbl val="0"/>
      </c:catAx>
      <c:valAx>
        <c:axId val="224973312"/>
        <c:scaling>
          <c:orientation val="minMax"/>
          <c:max val="30"/>
        </c:scaling>
        <c:delete val="0"/>
        <c:axPos val="b"/>
        <c:majorGridlines>
          <c:spPr>
            <a:ln w="15875">
              <a:solidFill>
                <a:schemeClr val="bg1"/>
              </a:solidFill>
            </a:ln>
          </c:spPr>
        </c:majorGridlines>
        <c:numFmt formatCode="0" sourceLinked="0"/>
        <c:majorTickMark val="out"/>
        <c:minorTickMark val="none"/>
        <c:tickLblPos val="nextTo"/>
        <c:spPr>
          <a:ln>
            <a:noFill/>
          </a:ln>
        </c:spPr>
        <c:crossAx val="226304512"/>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extLst xmlns:c16r2="http://schemas.microsoft.com/office/drawing/2015/06/chart">
              <c:ext xmlns:c16="http://schemas.microsoft.com/office/drawing/2014/chart" uri="{C3380CC4-5D6E-409C-BE32-E72D297353CC}">
                <c16:uniqueId val="{00000001-2A80-496F-B7E4-3AEEC245EB89}"/>
              </c:ext>
            </c:extLst>
          </c:dPt>
          <c:dPt>
            <c:idx val="17"/>
            <c:invertIfNegative val="0"/>
            <c:bubble3D val="0"/>
            <c:extLst xmlns:c16r2="http://schemas.microsoft.com/office/drawing/2015/06/chart">
              <c:ext xmlns:c16="http://schemas.microsoft.com/office/drawing/2014/chart" uri="{C3380CC4-5D6E-409C-BE32-E72D297353CC}">
                <c16:uniqueId val="{00000002-2A80-496F-B7E4-3AEEC245EB89}"/>
              </c:ext>
            </c:extLst>
          </c:dPt>
          <c:dPt>
            <c:idx val="19"/>
            <c:invertIfNegative val="0"/>
            <c:bubble3D val="0"/>
            <c:spPr>
              <a:solidFill>
                <a:srgbClr val="C00000"/>
              </a:solidFill>
              <a:ln>
                <a:noFill/>
              </a:ln>
            </c:spPr>
            <c:extLst xmlns:c16r2="http://schemas.microsoft.com/office/drawing/2015/06/chart">
              <c:ext xmlns:c16="http://schemas.microsoft.com/office/drawing/2014/chart" uri="{C3380CC4-5D6E-409C-BE32-E72D297353CC}">
                <c16:uniqueId val="{00000007-E518-49EE-A783-BF39A5AAFFB3}"/>
              </c:ext>
            </c:extLst>
          </c:dPt>
          <c:dPt>
            <c:idx val="27"/>
            <c:invertIfNegative val="0"/>
            <c:bubble3D val="0"/>
            <c:extLst xmlns:c16r2="http://schemas.microsoft.com/office/drawing/2015/06/chart">
              <c:ext xmlns:c16="http://schemas.microsoft.com/office/drawing/2014/chart" uri="{C3380CC4-5D6E-409C-BE32-E72D297353CC}">
                <c16:uniqueId val="{00000003-2A80-496F-B7E4-3AEEC245EB89}"/>
              </c:ext>
            </c:extLst>
          </c:dPt>
          <c:cat>
            <c:strRef>
              <c:f>'Quadro 10'!$G$5:$G$39</c:f>
              <c:strCache>
                <c:ptCount val="35"/>
                <c:pt idx="0">
                  <c:v>Nepal</c:v>
                </c:pt>
                <c:pt idx="1">
                  <c:v>El Salvador</c:v>
                </c:pt>
                <c:pt idx="2">
                  <c:v>Paquistão</c:v>
                </c:pt>
                <c:pt idx="3">
                  <c:v>Guatemala</c:v>
                </c:pt>
                <c:pt idx="4">
                  <c:v>Egito</c:v>
                </c:pt>
                <c:pt idx="5">
                  <c:v>Nigéria</c:v>
                </c:pt>
                <c:pt idx="6">
                  <c:v>Líbano</c:v>
                </c:pt>
                <c:pt idx="7">
                  <c:v>Filipinas</c:v>
                </c:pt>
                <c:pt idx="8">
                  <c:v>Sri Lanka</c:v>
                </c:pt>
                <c:pt idx="9">
                  <c:v>Bangladesh</c:v>
                </c:pt>
                <c:pt idx="10">
                  <c:v>República Dominicana </c:v>
                </c:pt>
                <c:pt idx="11">
                  <c:v>Jordânia</c:v>
                </c:pt>
                <c:pt idx="12">
                  <c:v>Marrocos</c:v>
                </c:pt>
                <c:pt idx="13">
                  <c:v>Ucrânia</c:v>
                </c:pt>
                <c:pt idx="14">
                  <c:v>Índia</c:v>
                </c:pt>
                <c:pt idx="15">
                  <c:v>Colômbia</c:v>
                </c:pt>
                <c:pt idx="16">
                  <c:v>México</c:v>
                </c:pt>
                <c:pt idx="17">
                  <c:v>Vietname</c:v>
                </c:pt>
                <c:pt idx="18">
                  <c:v>Roménia</c:v>
                </c:pt>
                <c:pt idx="19">
                  <c:v>Portugal</c:v>
                </c:pt>
                <c:pt idx="20">
                  <c:v>Indonésia</c:v>
                </c:pt>
                <c:pt idx="21">
                  <c:v>Hungria</c:v>
                </c:pt>
                <c:pt idx="22">
                  <c:v>França</c:v>
                </c:pt>
                <c:pt idx="23">
                  <c:v>China</c:v>
                </c:pt>
                <c:pt idx="24">
                  <c:v>Bélgica</c:v>
                </c:pt>
                <c:pt idx="25">
                  <c:v>Polónia</c:v>
                </c:pt>
                <c:pt idx="26">
                  <c:v>Espanha</c:v>
                </c:pt>
                <c:pt idx="27">
                  <c:v>Tailândia</c:v>
                </c:pt>
                <c:pt idx="28">
                  <c:v>Rússia</c:v>
                </c:pt>
                <c:pt idx="29">
                  <c:v>Itália</c:v>
                </c:pt>
                <c:pt idx="30">
                  <c:v>Alemanha</c:v>
                </c:pt>
                <c:pt idx="31">
                  <c:v>Coreia</c:v>
                </c:pt>
                <c:pt idx="32">
                  <c:v>Reino Unido</c:v>
                </c:pt>
                <c:pt idx="33">
                  <c:v>Japão</c:v>
                </c:pt>
                <c:pt idx="34">
                  <c:v>EUA</c:v>
                </c:pt>
              </c:strCache>
            </c:strRef>
          </c:cat>
          <c:val>
            <c:numRef>
              <c:f>'Quadro 10'!$H$5:$H$39</c:f>
              <c:numCache>
                <c:formatCode>0.0</c:formatCode>
                <c:ptCount val="35"/>
                <c:pt idx="0">
                  <c:v>285.3454804477189</c:v>
                </c:pt>
                <c:pt idx="1">
                  <c:v>69.906096184202298</c:v>
                </c:pt>
                <c:pt idx="2">
                  <c:v>68.055369940921238</c:v>
                </c:pt>
                <c:pt idx="3">
                  <c:v>61.19885169643549</c:v>
                </c:pt>
                <c:pt idx="4">
                  <c:v>46.607101983631367</c:v>
                </c:pt>
                <c:pt idx="5">
                  <c:v>43.273132765123087</c:v>
                </c:pt>
                <c:pt idx="6">
                  <c:v>41.975558067587805</c:v>
                </c:pt>
                <c:pt idx="7">
                  <c:v>37.864170943144138</c:v>
                </c:pt>
                <c:pt idx="8">
                  <c:v>37.674490345277718</c:v>
                </c:pt>
                <c:pt idx="9">
                  <c:v>34.386778754313504</c:v>
                </c:pt>
                <c:pt idx="10">
                  <c:v>32.596355265246579</c:v>
                </c:pt>
                <c:pt idx="11">
                  <c:v>30.903645123874195</c:v>
                </c:pt>
                <c:pt idx="12">
                  <c:v>19.227397769621483</c:v>
                </c:pt>
                <c:pt idx="13">
                  <c:v>14.655336815148138</c:v>
                </c:pt>
                <c:pt idx="14">
                  <c:v>14.092352127962835</c:v>
                </c:pt>
                <c:pt idx="15">
                  <c:v>11.708901793001766</c:v>
                </c:pt>
                <c:pt idx="16">
                  <c:v>6.99511000956511</c:v>
                </c:pt>
                <c:pt idx="17">
                  <c:v>6.0511640569426284</c:v>
                </c:pt>
                <c:pt idx="18">
                  <c:v>5.61781569305559</c:v>
                </c:pt>
                <c:pt idx="19">
                  <c:v>5.0441380604164872</c:v>
                </c:pt>
                <c:pt idx="20">
                  <c:v>4.6327567498553526</c:v>
                </c:pt>
                <c:pt idx="21">
                  <c:v>3.7964055805379027</c:v>
                </c:pt>
                <c:pt idx="22">
                  <c:v>3.0517804114651597</c:v>
                </c:pt>
                <c:pt idx="23">
                  <c:v>2.6287549273486777</c:v>
                </c:pt>
                <c:pt idx="24">
                  <c:v>2.4202615732137924</c:v>
                </c:pt>
                <c:pt idx="25">
                  <c:v>2.3729694822584246</c:v>
                </c:pt>
                <c:pt idx="26">
                  <c:v>2.3606369950860224</c:v>
                </c:pt>
                <c:pt idx="27">
                  <c:v>2.1649927670591156</c:v>
                </c:pt>
                <c:pt idx="28">
                  <c:v>1.9541397936906917</c:v>
                </c:pt>
                <c:pt idx="29">
                  <c:v>1.5247010103594787</c:v>
                </c:pt>
                <c:pt idx="30">
                  <c:v>0.96904381716518295</c:v>
                </c:pt>
                <c:pt idx="31">
                  <c:v>0.94502427263516764</c:v>
                </c:pt>
                <c:pt idx="32">
                  <c:v>0.54952112695629385</c:v>
                </c:pt>
                <c:pt idx="33">
                  <c:v>0.5229490565088033</c:v>
                </c:pt>
                <c:pt idx="34">
                  <c:v>0.28143940891348068</c:v>
                </c:pt>
              </c:numCache>
            </c:numRef>
          </c:val>
          <c:extLst xmlns:c16r2="http://schemas.microsoft.com/office/drawing/2015/06/chart">
            <c:ext xmlns:c16="http://schemas.microsoft.com/office/drawing/2014/chart" uri="{C3380CC4-5D6E-409C-BE32-E72D297353CC}">
              <c16:uniqueId val="{00000004-2A80-496F-B7E4-3AEEC245EB89}"/>
            </c:ext>
          </c:extLst>
        </c:ser>
        <c:dLbls>
          <c:showLegendKey val="0"/>
          <c:showVal val="0"/>
          <c:showCatName val="0"/>
          <c:showSerName val="0"/>
          <c:showPercent val="0"/>
          <c:showBubbleSize val="0"/>
        </c:dLbls>
        <c:gapWidth val="50"/>
        <c:axId val="226469376"/>
        <c:axId val="224975040"/>
      </c:barChart>
      <c:catAx>
        <c:axId val="226469376"/>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4975040"/>
        <c:crosses val="autoZero"/>
        <c:auto val="1"/>
        <c:lblAlgn val="ctr"/>
        <c:lblOffset val="100"/>
        <c:noMultiLvlLbl val="0"/>
      </c:catAx>
      <c:valAx>
        <c:axId val="224975040"/>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226469376"/>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9525</xdr:rowOff>
    </xdr:from>
    <xdr:to>
      <xdr:col>5</xdr:col>
      <xdr:colOff>1114425</xdr:colOff>
      <xdr:row>22</xdr:row>
      <xdr:rowOff>0</xdr:rowOff>
    </xdr:to>
    <xdr:graphicFrame macro="">
      <xdr:nvGraphicFramePr>
        <xdr:cNvPr id="10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819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3</xdr:row>
      <xdr:rowOff>9525</xdr:rowOff>
    </xdr:from>
    <xdr:to>
      <xdr:col>5</xdr:col>
      <xdr:colOff>1114425</xdr:colOff>
      <xdr:row>22</xdr:row>
      <xdr:rowOff>0</xdr:rowOff>
    </xdr:to>
    <xdr:graphicFrame macro="">
      <xdr:nvGraphicFramePr>
        <xdr:cNvPr id="921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190500</xdr:rowOff>
    </xdr:from>
    <xdr:to>
      <xdr:col>5</xdr:col>
      <xdr:colOff>1114425</xdr:colOff>
      <xdr:row>22</xdr:row>
      <xdr:rowOff>9525</xdr:rowOff>
    </xdr:to>
    <xdr:graphicFrame macro="">
      <xdr:nvGraphicFramePr>
        <xdr:cNvPr id="20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0</xdr:rowOff>
    </xdr:from>
    <xdr:to>
      <xdr:col>5</xdr:col>
      <xdr:colOff>1114425</xdr:colOff>
      <xdr:row>32</xdr:row>
      <xdr:rowOff>0</xdr:rowOff>
    </xdr:to>
    <xdr:graphicFrame macro="">
      <xdr:nvGraphicFramePr>
        <xdr:cNvPr id="30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9525</xdr:rowOff>
    </xdr:from>
    <xdr:to>
      <xdr:col>6</xdr:col>
      <xdr:colOff>0</xdr:colOff>
      <xdr:row>32</xdr:row>
      <xdr:rowOff>0</xdr:rowOff>
    </xdr:to>
    <xdr:graphicFrame macro="">
      <xdr:nvGraphicFramePr>
        <xdr:cNvPr id="409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22</xdr:row>
      <xdr:rowOff>9525</xdr:rowOff>
    </xdr:to>
    <xdr:graphicFrame macro="">
      <xdr:nvGraphicFramePr>
        <xdr:cNvPr id="512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0.85983</cdr:x>
      <cdr:y>0.03398</cdr:y>
    </cdr:from>
    <cdr:to>
      <cdr:x>0.89213</cdr:x>
      <cdr:y>0.97638</cdr:y>
    </cdr:to>
    <cdr:sp macro="" textlink="">
      <cdr:nvSpPr>
        <cdr:cNvPr id="12" name="Rectangle 11"/>
        <cdr:cNvSpPr/>
      </cdr:nvSpPr>
      <cdr:spPr>
        <a:xfrm xmlns:a="http://schemas.openxmlformats.org/drawingml/2006/main">
          <a:off x="4791075" y="123300"/>
          <a:ext cx="180000" cy="342000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dr:relSizeAnchor xmlns:cdr="http://schemas.openxmlformats.org/drawingml/2006/chartDrawing">
    <cdr:from>
      <cdr:x>0.90427</cdr:x>
      <cdr:y>0.93176</cdr:y>
    </cdr:from>
    <cdr:to>
      <cdr:x>0.99316</cdr:x>
      <cdr:y>0.98688</cdr:y>
    </cdr:to>
    <cdr:sp macro="" textlink="">
      <cdr:nvSpPr>
        <cdr:cNvPr id="15" name="TextBox 14"/>
        <cdr:cNvSpPr txBox="1"/>
      </cdr:nvSpPr>
      <cdr:spPr>
        <a:xfrm xmlns:a="http://schemas.openxmlformats.org/drawingml/2006/main">
          <a:off x="5038725" y="3381375"/>
          <a:ext cx="495300" cy="20002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pt-PT" sz="800">
              <a:latin typeface="Arial" pitchFamily="34" charset="0"/>
              <a:cs typeface="Arial" pitchFamily="34" charset="0"/>
            </a:rPr>
            <a:t>1 500</a:t>
          </a:r>
        </a:p>
      </cdr:txBody>
    </cdr:sp>
  </cdr:relSizeAnchor>
  <cdr:relSizeAnchor xmlns:cdr="http://schemas.openxmlformats.org/drawingml/2006/chartDrawing">
    <cdr:from>
      <cdr:x>0.85869</cdr:x>
      <cdr:y>0.02975</cdr:y>
    </cdr:from>
    <cdr:to>
      <cdr:x>0.89288</cdr:x>
      <cdr:y>0.13473</cdr:y>
    </cdr:to>
    <cdr:cxnSp macro="">
      <cdr:nvCxnSpPr>
        <cdr:cNvPr id="4" name="Elbow Connector 3"/>
        <cdr:cNvCxnSpPr/>
      </cdr:nvCxnSpPr>
      <cdr:spPr>
        <a:xfrm xmlns:a="http://schemas.openxmlformats.org/drawingml/2006/main">
          <a:off x="4784725" y="107950"/>
          <a:ext cx="190500" cy="381000"/>
        </a:xfrm>
        <a:prstGeom xmlns:a="http://schemas.openxmlformats.org/drawingml/2006/main" prst="bentConnector3">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xdr:col>
      <xdr:colOff>28575</xdr:colOff>
      <xdr:row>3</xdr:row>
      <xdr:rowOff>0</xdr:rowOff>
    </xdr:from>
    <xdr:to>
      <xdr:col>5</xdr:col>
      <xdr:colOff>1104900</xdr:colOff>
      <xdr:row>19</xdr:row>
      <xdr:rowOff>0</xdr:rowOff>
    </xdr:to>
    <xdr:graphicFrame macro="">
      <xdr:nvGraphicFramePr>
        <xdr:cNvPr id="2" name="Chart 1">
          <a:extLst>
            <a:ext uri="{FF2B5EF4-FFF2-40B4-BE49-F238E27FC236}">
              <a16:creationId xmlns:a16="http://schemas.microsoft.com/office/drawing/2014/main" xmlns=""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614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3</xdr:row>
      <xdr:rowOff>9525</xdr:rowOff>
    </xdr:from>
    <xdr:to>
      <xdr:col>5</xdr:col>
      <xdr:colOff>1114425</xdr:colOff>
      <xdr:row>22</xdr:row>
      <xdr:rowOff>0</xdr:rowOff>
    </xdr:to>
    <xdr:graphicFrame macro="">
      <xdr:nvGraphicFramePr>
        <xdr:cNvPr id="716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7196.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7196.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7196.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observatorioemigracao.pt/np4/7196.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observatorioemigracao.pt/np4/7196.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observatorioemigracao.pt/np4/7196.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observatorioemigracao.pt/np4/7196.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hyperlink" Target="http://observatorioemigracao.pt/np4/7196.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observatorioemigracao.pt/np4/7196.html" TargetMode="External"/><Relationship Id="rId1" Type="http://schemas.openxmlformats.org/officeDocument/2006/relationships/hyperlink" Target="http://www.observatorioemigracao.pt/np4/6415"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hyperlink" Target="http://observatorioemigracao.pt/np4/7196.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hyperlink" Target="http://observatorioemigracao.pt/np4/719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7196.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hyperlink" Target="http://observatorioemigracao.pt/np4/7196.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7.bin"/><Relationship Id="rId1" Type="http://schemas.openxmlformats.org/officeDocument/2006/relationships/hyperlink" Target="http://observatorioemigracao.pt/np4/7196.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observatorioemigracao.pt/np4/7196.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7196.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7196.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7196.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observatorioemigracao.pt/np4/7196.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observatorioemigracao.pt/np4/7196.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observatorioemigracao.pt/np4/7196.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observatorioemigracao.pt/np4/719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tabSelected="1" workbookViewId="0"/>
  </sheetViews>
  <sheetFormatPr defaultColWidth="8.7109375" defaultRowHeight="12" customHeight="1" x14ac:dyDescent="0.25"/>
  <cols>
    <col min="1" max="1" width="12.7109375" style="174" customWidth="1"/>
    <col min="2" max="2" width="60.7109375" style="189" customWidth="1"/>
    <col min="3" max="3" width="60.7109375" style="174" customWidth="1"/>
    <col min="4" max="5" width="16.7109375" style="174" customWidth="1"/>
    <col min="6" max="6" width="8.7109375" style="211" customWidth="1"/>
    <col min="7" max="16384" width="8.7109375" style="174"/>
  </cols>
  <sheetData>
    <row r="1" spans="1:11" s="156" customFormat="1" ht="30" customHeight="1" x14ac:dyDescent="0.25">
      <c r="A1" s="173" t="s">
        <v>0</v>
      </c>
      <c r="B1" s="393" t="s">
        <v>1</v>
      </c>
      <c r="C1" s="175"/>
      <c r="D1" s="175"/>
      <c r="E1" s="175"/>
      <c r="F1" s="211"/>
      <c r="G1" s="175"/>
      <c r="H1" s="175"/>
      <c r="I1" s="175"/>
      <c r="J1" s="175"/>
      <c r="K1" s="175"/>
    </row>
    <row r="2" spans="1:11" s="177" customFormat="1" ht="45" customHeight="1" x14ac:dyDescent="0.25">
      <c r="A2" s="275"/>
      <c r="B2" s="406" t="s">
        <v>310</v>
      </c>
      <c r="C2" s="407"/>
      <c r="D2" s="407"/>
      <c r="E2" s="407"/>
      <c r="F2" s="401"/>
    </row>
    <row r="3" spans="1:11" s="177" customFormat="1" ht="30" customHeight="1" x14ac:dyDescent="0.25">
      <c r="A3" s="176"/>
      <c r="B3" s="273"/>
      <c r="C3" s="274"/>
      <c r="D3" s="274"/>
      <c r="E3" s="274"/>
      <c r="F3" s="401"/>
    </row>
    <row r="4" spans="1:11" s="178" customFormat="1" ht="30" customHeight="1" x14ac:dyDescent="0.25">
      <c r="B4" s="394" t="str">
        <f>'Quadro 1'!B2</f>
        <v>Quadro 1  Remessas recebidas em Portugal e enviadas de Portugal, por países de destino e origem das transferências, 2018</v>
      </c>
      <c r="C4" s="392" t="str">
        <f>'Gráfico 1'!B2</f>
        <v>Gráfico 1  Remessas recebidas em Portugal, principais países de origem das transferências, 2018</v>
      </c>
      <c r="D4" s="408"/>
      <c r="E4" s="408"/>
      <c r="F4" s="210"/>
    </row>
    <row r="5" spans="1:11" s="178" customFormat="1" ht="30" customHeight="1" x14ac:dyDescent="0.25">
      <c r="B5" s="394" t="str">
        <f>'Quadro 2'!B2</f>
        <v>Quadro 2  Remessas recebidas em Portugal por país de origem das transferências, 2018 (quadro ordenado pelos valores da transferência)</v>
      </c>
      <c r="C5" s="392" t="str">
        <f>'Gráfico 2'!B2</f>
        <v>Gráfico 2  Remessas enviadas de Portugal, principais países de destino das transferências, 2018</v>
      </c>
      <c r="D5" s="397"/>
      <c r="E5" s="397"/>
      <c r="F5" s="210"/>
    </row>
    <row r="6" spans="1:11" s="178" customFormat="1" ht="30" customHeight="1" x14ac:dyDescent="0.25">
      <c r="B6" s="394" t="str">
        <f>'Quadro 3'!B2:E2</f>
        <v>Quadro 3  Remessas enviadas de Portugal por país de destino das transferências, 2018 (quadro ordenado pelos valores da transferência)</v>
      </c>
      <c r="C6" s="392" t="str">
        <f>'Gráfico 3'!B2</f>
        <v>Gráfico 3  Saldos das remessas recebidas em Portugal e enviadas de Portugal, principais países, 2018</v>
      </c>
      <c r="D6" s="397"/>
      <c r="E6" s="397"/>
      <c r="F6" s="210"/>
    </row>
    <row r="7" spans="1:11" s="178" customFormat="1" ht="30" customHeight="1" x14ac:dyDescent="0.25">
      <c r="B7" s="394" t="str">
        <f>'Quadro 4'!B2:H2</f>
        <v>Quadro 4  Relação entre remessas recebidas em Portugal e enviadas de Portugal, principais países, 2018</v>
      </c>
      <c r="C7" s="392" t="str">
        <f>'Gráfico 4'!B2</f>
        <v>Gráfico 4  Evolução das remessas recebidas em Portugal, em milhares de euros e em percentagem do PIB e das exportações, 1996-2018</v>
      </c>
      <c r="D7" s="392"/>
      <c r="E7" s="392"/>
      <c r="F7" s="209"/>
    </row>
    <row r="8" spans="1:11" s="179" customFormat="1" ht="30" customHeight="1" x14ac:dyDescent="0.2">
      <c r="A8" s="178"/>
      <c r="B8" s="394" t="str">
        <f>'Quadro 5'!B2:J2</f>
        <v>Quadro 5  Comparação entre a evolução das remessas recebidas em Portugal e a evolução do PIB e das exportações, 1996-2018</v>
      </c>
      <c r="C8" s="392" t="str">
        <f>'Gráfico 5'!B2</f>
        <v>Gráfico 5  Evolução das remessas recebidas em Portugal, principais países de origem das transferências, 2002-2018</v>
      </c>
      <c r="D8" s="392"/>
      <c r="E8" s="392"/>
      <c r="F8" s="210"/>
    </row>
    <row r="9" spans="1:11" s="179" customFormat="1" ht="30" customHeight="1" x14ac:dyDescent="0.2">
      <c r="A9" s="178"/>
      <c r="B9" s="394" t="str">
        <f>'Quadro 6'!B2:T2</f>
        <v>Quadro 6  Evolução das remessas recebidas em Portugal por países de origem das transferências, 2001-2018</v>
      </c>
      <c r="C9" s="409" t="s">
        <v>332</v>
      </c>
      <c r="D9" s="409"/>
      <c r="E9" s="409"/>
      <c r="F9" s="210"/>
    </row>
    <row r="10" spans="1:11" s="179" customFormat="1" ht="45" customHeight="1" x14ac:dyDescent="0.25">
      <c r="A10" s="178"/>
      <c r="B10" s="394" t="str">
        <f>'Quadro 7'!B2:U2</f>
        <v>Quadro 7  Evolução das remessas recebidas em Portugal por principais países de origem das transferências, 2001-2018 (evolução em termos absolutos e relativos, 2002=100)</v>
      </c>
      <c r="C10" s="392" t="str">
        <f>'Gráfico 7'!B2</f>
        <v>Gráfico 7  Remessas de emigrantes, principais países de destino das transferências, 2017</v>
      </c>
      <c r="D10" s="392"/>
      <c r="E10" s="392"/>
      <c r="F10" s="400"/>
    </row>
    <row r="11" spans="1:11" s="179" customFormat="1" ht="45" customHeight="1" x14ac:dyDescent="0.25">
      <c r="A11" s="178"/>
      <c r="B11" s="392" t="s">
        <v>321</v>
      </c>
      <c r="C11" s="392" t="str">
        <f>'Gráfico 8'!B2</f>
        <v>Gráfico 8  Remessas de emigrantes em percentagem do PIB, principais países de destino das transferências, 2017</v>
      </c>
      <c r="D11" s="392"/>
      <c r="E11" s="392"/>
      <c r="F11" s="400"/>
    </row>
    <row r="12" spans="1:11" s="179" customFormat="1" ht="45" customHeight="1" x14ac:dyDescent="0.2">
      <c r="A12" s="178"/>
      <c r="B12" s="395" t="str">
        <f>'Quadro 9'!B2</f>
        <v>Quadro 9  Remessas de emigrantes por países de destino das transferências, 2017 (em valor e em percentagem do PIB, das exportações e do investimento direto estrangeiro)</v>
      </c>
      <c r="C12" s="392" t="str">
        <f>'Gráfico 9'!B2</f>
        <v>Gráfico 9  Remessas de emigrantes em percentagem das exportações, principais países de destino das transferências, 2017</v>
      </c>
      <c r="D12" s="392"/>
      <c r="E12" s="392"/>
      <c r="F12" s="210"/>
    </row>
    <row r="13" spans="1:11" s="179" customFormat="1" ht="45" customHeight="1" x14ac:dyDescent="0.2">
      <c r="A13" s="178"/>
      <c r="B13" s="392" t="str">
        <f>'Quadro 10'!B2</f>
        <v>Quadro 10  Remessas de emigrantes, principais países de destino das transferências, 2017 (quadros ordenados por valor e por percentagem do PIB, das exportações e do investimento direto estrangeiro)</v>
      </c>
      <c r="C13" s="392" t="str">
        <f>'Gráfico 10'!B2</f>
        <v>Gráfico 10  Remessas de emigrantes em percentagem do investimento direto estrangeiro, principais países de destino das transferências, 2017</v>
      </c>
      <c r="D13" s="397"/>
      <c r="E13" s="397"/>
      <c r="F13" s="210"/>
    </row>
    <row r="14" spans="1:11" s="179" customFormat="1" ht="15" customHeight="1" x14ac:dyDescent="0.2">
      <c r="A14" s="178"/>
      <c r="B14" s="398"/>
      <c r="C14" s="316"/>
      <c r="D14" s="317"/>
      <c r="E14" s="317"/>
      <c r="F14" s="210"/>
    </row>
    <row r="15" spans="1:11" s="179" customFormat="1" ht="15" customHeight="1" x14ac:dyDescent="0.2">
      <c r="A15" s="178"/>
      <c r="B15" s="396" t="str">
        <f>Metainformação!B2</f>
        <v>Metainformação</v>
      </c>
      <c r="C15" s="316"/>
      <c r="D15" s="317"/>
      <c r="E15" s="317"/>
      <c r="F15" s="209"/>
    </row>
    <row r="16" spans="1:11" ht="45" customHeight="1" x14ac:dyDescent="0.2">
      <c r="A16" s="318" t="s">
        <v>273</v>
      </c>
      <c r="B16" s="322" t="s">
        <v>311</v>
      </c>
      <c r="C16" s="195"/>
      <c r="D16" s="206"/>
      <c r="E16" s="206"/>
    </row>
    <row r="17" spans="1:6" s="414" customFormat="1" ht="45" customHeight="1" x14ac:dyDescent="0.25">
      <c r="A17" s="410" t="s">
        <v>4</v>
      </c>
      <c r="B17" s="411" t="s">
        <v>351</v>
      </c>
      <c r="C17" s="412"/>
      <c r="D17" s="412"/>
      <c r="E17" s="412"/>
      <c r="F17" s="413"/>
    </row>
    <row r="18" spans="1:6" ht="90" customHeight="1" x14ac:dyDescent="0.25">
      <c r="B18" s="425" t="s">
        <v>347</v>
      </c>
      <c r="C18" s="426"/>
      <c r="D18" s="399"/>
      <c r="E18" s="399"/>
      <c r="F18" s="272"/>
    </row>
    <row r="19" spans="1:6" ht="15" customHeight="1" x14ac:dyDescent="0.25"/>
    <row r="20" spans="1:6" ht="15" customHeight="1" x14ac:dyDescent="0.25"/>
    <row r="21" spans="1:6" ht="15" customHeight="1" x14ac:dyDescent="0.25"/>
    <row r="22" spans="1:6" ht="15" customHeight="1" x14ac:dyDescent="0.25"/>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sheetData>
  <mergeCells count="1">
    <mergeCell ref="B18:C18"/>
  </mergeCells>
  <hyperlinks>
    <hyperlink ref="B4" location="'Quadro 1'!B2" display="'Quadro 1'!B2"/>
    <hyperlink ref="B5" location="'Quadro 2'!B2" display="'Quadro 2'!B2"/>
    <hyperlink ref="B6" location="'Quadro 3'!B2" display="'Quadro 3'!B2"/>
    <hyperlink ref="B7" location="'Quadro 4'!B2" display="'Quadro 4'!B2"/>
    <hyperlink ref="B8" location="'Quadro 5'!B2" display="'Quadro 5'!B2"/>
    <hyperlink ref="B9" location="'Quadro 6'!B2" display="'Quadro 6'!B2"/>
    <hyperlink ref="B10" location="'Quadro 7'!B2" display="'Quadro 7'!B2"/>
    <hyperlink ref="B12" location="'Quadro 9'!B2" display="'Quadro 9'!B2"/>
    <hyperlink ref="B13" location="'Quadro 10'!B2" display="'Quadro 10'!B2"/>
    <hyperlink ref="C4:E4" location="'Gráfico 1'!A1" display="'Gráfico 1'!A1"/>
    <hyperlink ref="C5:E5" location="'Gráfico 2'!A1" display="'Gráfico 2'!A1"/>
    <hyperlink ref="C6:E6" location="'Gráfico 3'!A1" display="'Gráfico 3'!A1"/>
    <hyperlink ref="C13:E13" location="'Gráfico 10'!A1" display="'Gráfico 10'!A1"/>
    <hyperlink ref="B15" location="Metainformação!B2" display="Metainformação!B2"/>
    <hyperlink ref="C12:E12" location="'Gráfico 9'!A1" display="'Gráfico 9'!A1"/>
    <hyperlink ref="C10:E10" location="'Gráfico 7'!A1" display="'Gráfico 7'!A1"/>
    <hyperlink ref="C8:E8" location="'Gráfico 5'!A1" display="'Gráfico 5'!A1"/>
    <hyperlink ref="C7:E7" location="'Gráfico 4'!A1" display="'Gráfico 4'!A1"/>
    <hyperlink ref="B17" r:id="rId1"/>
    <hyperlink ref="B11" location="'Quadro 8'!A1" display="'Quadro 8'!A1"/>
    <hyperlink ref="C9:E9" location="'Gráfico 6'!A1" display="Gráfico 6 Comparação entre a evolução das remessas recebidas em Portugal e o saldo das transferências públicas com a União Europeia, 1996-2018"/>
    <hyperlink ref="C11:E11" location="'Gráfico 8'!A1" display="'Gráfico 8'!A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2"/>
  <sheetViews>
    <sheetView showGridLines="0" zoomScaleNormal="100" workbookViewId="0">
      <selection activeCell="D222" sqref="A222:XFD222"/>
    </sheetView>
  </sheetViews>
  <sheetFormatPr defaultRowHeight="15" x14ac:dyDescent="0.25"/>
  <cols>
    <col min="1" max="1" width="12.7109375" style="70" customWidth="1"/>
    <col min="2" max="2" width="23.5703125" style="70" customWidth="1"/>
    <col min="3" max="8" width="16.7109375" style="102" customWidth="1"/>
    <col min="9" max="9" width="16.7109375" style="70" customWidth="1"/>
    <col min="10" max="16384" width="9.140625" style="70"/>
  </cols>
  <sheetData>
    <row r="1" spans="1:9" s="71" customFormat="1" ht="30" customHeight="1" x14ac:dyDescent="0.25">
      <c r="A1" s="92" t="s">
        <v>0</v>
      </c>
      <c r="B1" s="40" t="s">
        <v>1</v>
      </c>
      <c r="C1" s="312"/>
      <c r="D1" s="312"/>
      <c r="E1" s="243"/>
      <c r="F1" s="243"/>
      <c r="G1" s="243"/>
      <c r="H1" s="243"/>
      <c r="I1" s="244" t="s">
        <v>266</v>
      </c>
    </row>
    <row r="2" spans="1:9" s="71" customFormat="1" ht="45" customHeight="1" x14ac:dyDescent="0.25">
      <c r="B2" s="483" t="s">
        <v>335</v>
      </c>
      <c r="C2" s="484"/>
      <c r="D2" s="484"/>
      <c r="E2" s="484"/>
      <c r="F2" s="484"/>
      <c r="G2" s="484"/>
      <c r="H2" s="484"/>
      <c r="I2" s="484"/>
    </row>
    <row r="3" spans="1:9" s="71" customFormat="1" ht="15" customHeight="1" thickBot="1" x14ac:dyDescent="0.3">
      <c r="B3" s="481" t="s">
        <v>132</v>
      </c>
      <c r="C3" s="482"/>
      <c r="D3" s="482"/>
      <c r="E3" s="482"/>
      <c r="F3" s="482"/>
      <c r="G3" s="482"/>
      <c r="H3" s="482"/>
      <c r="I3" s="469"/>
    </row>
    <row r="4" spans="1:9" s="71" customFormat="1" ht="45" customHeight="1" x14ac:dyDescent="0.25">
      <c r="B4" s="72" t="s">
        <v>62</v>
      </c>
      <c r="C4" s="73" t="s">
        <v>133</v>
      </c>
      <c r="D4" s="199" t="s">
        <v>226</v>
      </c>
      <c r="E4" s="199" t="s">
        <v>227</v>
      </c>
      <c r="F4" s="241" t="s">
        <v>276</v>
      </c>
      <c r="G4" s="73" t="s">
        <v>130</v>
      </c>
      <c r="H4" s="73" t="s">
        <v>134</v>
      </c>
      <c r="I4" s="73" t="s">
        <v>277</v>
      </c>
    </row>
    <row r="5" spans="1:9" ht="15" customHeight="1" x14ac:dyDescent="0.25">
      <c r="B5" s="100" t="s">
        <v>135</v>
      </c>
      <c r="C5" s="97">
        <v>409531.6616821253</v>
      </c>
      <c r="D5" s="366">
        <v>20191764.940160222</v>
      </c>
      <c r="E5" s="367">
        <v>1147702.6237397799</v>
      </c>
      <c r="F5" s="232">
        <v>51533.896764999998</v>
      </c>
      <c r="G5" s="96">
        <f>+C5*100/D5</f>
        <v>2.0282113173157597</v>
      </c>
      <c r="H5" s="103">
        <f>+C5*100/E5</f>
        <v>35.682732897104451</v>
      </c>
      <c r="I5" s="238">
        <f>+C5*100/F5</f>
        <v>794.68405727133904</v>
      </c>
    </row>
    <row r="6" spans="1:9" ht="15" customHeight="1" x14ac:dyDescent="0.25">
      <c r="B6" s="101" t="s">
        <v>11</v>
      </c>
      <c r="C6" s="98">
        <v>898103.90505205386</v>
      </c>
      <c r="D6" s="368">
        <v>349268114.38687545</v>
      </c>
      <c r="E6" s="365">
        <v>103369318.284584</v>
      </c>
      <c r="F6" s="233">
        <v>2059863.8247803501</v>
      </c>
      <c r="G6" s="95">
        <f>+C6*100/D6</f>
        <v>0.25713881916436465</v>
      </c>
      <c r="H6" s="104">
        <f t="shared" ref="H6:H69" si="0">+C6*100/E6</f>
        <v>0.86883024862319591</v>
      </c>
      <c r="I6" s="239">
        <f t="shared" ref="I6:I69" si="1">+C6*100/F6</f>
        <v>43.600159109926679</v>
      </c>
    </row>
    <row r="7" spans="1:9" ht="15" customHeight="1" x14ac:dyDescent="0.25">
      <c r="B7" s="141" t="s">
        <v>235</v>
      </c>
      <c r="C7" s="140">
        <v>1381868.9674880002</v>
      </c>
      <c r="D7" s="369">
        <v>13025062.195790587</v>
      </c>
      <c r="E7" s="364">
        <v>4143794.7034941399</v>
      </c>
      <c r="F7" s="232">
        <v>1022757.85707377</v>
      </c>
      <c r="G7" s="96">
        <f t="shared" ref="G7:G69" si="2">+C7*100/D7</f>
        <v>10.609308014932855</v>
      </c>
      <c r="H7" s="103">
        <f t="shared" si="0"/>
        <v>33.34791094555861</v>
      </c>
      <c r="I7" s="238">
        <f t="shared" si="1"/>
        <v>135.11203633689885</v>
      </c>
    </row>
    <row r="8" spans="1:9" ht="15" customHeight="1" x14ac:dyDescent="0.25">
      <c r="B8" s="101" t="s">
        <v>12</v>
      </c>
      <c r="C8" s="98">
        <v>16833332.177229498</v>
      </c>
      <c r="D8" s="368">
        <v>3693204332.229784</v>
      </c>
      <c r="E8" s="365">
        <v>1737107433.02334</v>
      </c>
      <c r="F8" s="233">
        <v>83415033.637121603</v>
      </c>
      <c r="G8" s="95">
        <f t="shared" si="2"/>
        <v>0.45579206193192995</v>
      </c>
      <c r="H8" s="104">
        <f t="shared" si="0"/>
        <v>0.96904381716518295</v>
      </c>
      <c r="I8" s="239">
        <f t="shared" si="1"/>
        <v>20.180213857443412</v>
      </c>
    </row>
    <row r="9" spans="1:9" ht="15" customHeight="1" x14ac:dyDescent="0.25">
      <c r="B9" s="277" t="s">
        <v>278</v>
      </c>
      <c r="C9" s="361" t="s">
        <v>131</v>
      </c>
      <c r="D9" s="364">
        <v>634000</v>
      </c>
      <c r="E9" s="364" t="s">
        <v>131</v>
      </c>
      <c r="F9" s="232" t="s">
        <v>131</v>
      </c>
      <c r="G9" s="373" t="s">
        <v>131</v>
      </c>
      <c r="H9" s="103" t="s">
        <v>131</v>
      </c>
      <c r="I9" s="238" t="s">
        <v>131</v>
      </c>
    </row>
    <row r="10" spans="1:9" ht="15" customHeight="1" x14ac:dyDescent="0.25">
      <c r="B10" s="101" t="s">
        <v>82</v>
      </c>
      <c r="C10" s="362" t="s">
        <v>131</v>
      </c>
      <c r="D10" s="365">
        <v>3013387.4239350916</v>
      </c>
      <c r="E10" s="365" t="s">
        <v>131</v>
      </c>
      <c r="F10" s="233" t="s">
        <v>131</v>
      </c>
      <c r="G10" s="374" t="s">
        <v>131</v>
      </c>
      <c r="H10" s="104" t="s">
        <v>131</v>
      </c>
      <c r="I10" s="239" t="s">
        <v>131</v>
      </c>
    </row>
    <row r="11" spans="1:9" ht="15" customHeight="1" x14ac:dyDescent="0.25">
      <c r="B11" s="100" t="s">
        <v>13</v>
      </c>
      <c r="C11" s="99">
        <v>4228.9279767531771</v>
      </c>
      <c r="D11" s="369">
        <v>122123822.33359049</v>
      </c>
      <c r="E11" s="364">
        <v>35598035.305560701</v>
      </c>
      <c r="F11" s="232">
        <v>-7397295.4091899097</v>
      </c>
      <c r="G11" s="96">
        <f t="shared" si="2"/>
        <v>3.4628198626157798E-3</v>
      </c>
      <c r="H11" s="103">
        <f t="shared" si="0"/>
        <v>1.1879666786252624E-2</v>
      </c>
      <c r="I11" s="238">
        <f t="shared" si="1"/>
        <v>-5.7168569630184532E-2</v>
      </c>
    </row>
    <row r="12" spans="1:9" ht="15" customHeight="1" x14ac:dyDescent="0.25">
      <c r="B12" s="276" t="s">
        <v>279</v>
      </c>
      <c r="C12" s="98">
        <v>30988.868752119397</v>
      </c>
      <c r="D12" s="368">
        <v>1510084.7507407404</v>
      </c>
      <c r="E12" s="365">
        <v>1138880.4096556001</v>
      </c>
      <c r="F12" s="233">
        <v>112936.81323304599</v>
      </c>
      <c r="G12" s="95">
        <f t="shared" si="2"/>
        <v>2.0521277853390982</v>
      </c>
      <c r="H12" s="104">
        <f t="shared" si="0"/>
        <v>2.7209940999415818</v>
      </c>
      <c r="I12" s="239">
        <f t="shared" si="1"/>
        <v>27.439120925232434</v>
      </c>
    </row>
    <row r="13" spans="1:9" ht="15" customHeight="1" x14ac:dyDescent="0.25">
      <c r="B13" s="100" t="s">
        <v>14</v>
      </c>
      <c r="C13" s="99">
        <v>286507.01083228312</v>
      </c>
      <c r="D13" s="369">
        <v>688586133.33333337</v>
      </c>
      <c r="E13" s="364">
        <v>239993341.45386702</v>
      </c>
      <c r="F13" s="232">
        <v>1418843.6138004798</v>
      </c>
      <c r="G13" s="96">
        <f t="shared" si="2"/>
        <v>4.1608013429685162E-2</v>
      </c>
      <c r="H13" s="103">
        <f t="shared" si="0"/>
        <v>0.1193812332861565</v>
      </c>
      <c r="I13" s="238">
        <f t="shared" si="1"/>
        <v>20.192994354385007</v>
      </c>
    </row>
    <row r="14" spans="1:9" ht="15" customHeight="1" x14ac:dyDescent="0.25">
      <c r="B14" s="101" t="s">
        <v>15</v>
      </c>
      <c r="C14" s="98">
        <v>2092669.4398848626</v>
      </c>
      <c r="D14" s="368">
        <v>167555280.1131807</v>
      </c>
      <c r="E14" s="365">
        <v>37571694.843223393</v>
      </c>
      <c r="F14" s="233">
        <v>1200965.27993224</v>
      </c>
      <c r="G14" s="95">
        <f t="shared" si="2"/>
        <v>1.2489427002666227</v>
      </c>
      <c r="H14" s="104">
        <f t="shared" si="0"/>
        <v>5.5698031420115885</v>
      </c>
      <c r="I14" s="239">
        <f t="shared" si="1"/>
        <v>174.24895414153303</v>
      </c>
    </row>
    <row r="15" spans="1:9" ht="15" customHeight="1" x14ac:dyDescent="0.25">
      <c r="B15" s="100" t="s">
        <v>16</v>
      </c>
      <c r="C15" s="99">
        <v>688146.25693605328</v>
      </c>
      <c r="D15" s="369">
        <v>642695864.75635004</v>
      </c>
      <c r="E15" s="364">
        <v>73390804.711240292</v>
      </c>
      <c r="F15" s="232">
        <v>11516861.4622845</v>
      </c>
      <c r="G15" s="96">
        <f t="shared" si="2"/>
        <v>0.10707183516684581</v>
      </c>
      <c r="H15" s="103">
        <f t="shared" si="0"/>
        <v>0.93764642538475829</v>
      </c>
      <c r="I15" s="238">
        <f t="shared" si="1"/>
        <v>5.9751196902871468</v>
      </c>
    </row>
    <row r="16" spans="1:9" ht="15" customHeight="1" x14ac:dyDescent="0.25">
      <c r="B16" s="101" t="s">
        <v>136</v>
      </c>
      <c r="C16" s="98">
        <v>1539000</v>
      </c>
      <c r="D16" s="368">
        <v>11527458.56573342</v>
      </c>
      <c r="E16" s="365">
        <v>4311592.4214544091</v>
      </c>
      <c r="F16" s="233">
        <v>250935.110239139</v>
      </c>
      <c r="G16" s="95">
        <f t="shared" si="2"/>
        <v>13.350731136651742</v>
      </c>
      <c r="H16" s="104">
        <f t="shared" si="0"/>
        <v>35.694468529584633</v>
      </c>
      <c r="I16" s="239">
        <f t="shared" si="1"/>
        <v>613.30596524868372</v>
      </c>
    </row>
    <row r="17" spans="2:9" ht="15" customHeight="1" x14ac:dyDescent="0.25">
      <c r="B17" s="100" t="s">
        <v>83</v>
      </c>
      <c r="C17" s="99">
        <v>7723.4176354994916</v>
      </c>
      <c r="D17" s="364">
        <v>2700558.6592178768</v>
      </c>
      <c r="E17" s="364" t="s">
        <v>131</v>
      </c>
      <c r="F17" s="232">
        <v>162458.10055869998</v>
      </c>
      <c r="G17" s="96">
        <f t="shared" si="2"/>
        <v>0.28599332990368415</v>
      </c>
      <c r="H17" s="103" t="s">
        <v>131</v>
      </c>
      <c r="I17" s="238">
        <f t="shared" si="1"/>
        <v>4.7540982006673387</v>
      </c>
    </row>
    <row r="18" spans="2:9" ht="15" customHeight="1" x14ac:dyDescent="0.25">
      <c r="B18" s="101" t="s">
        <v>17</v>
      </c>
      <c r="C18" s="98">
        <v>1940537.5309062272</v>
      </c>
      <c r="D18" s="368">
        <v>1330803227.9960778</v>
      </c>
      <c r="E18" s="365">
        <v>296705623.68256199</v>
      </c>
      <c r="F18" s="233">
        <v>43394831.440815695</v>
      </c>
      <c r="G18" s="95">
        <f t="shared" si="2"/>
        <v>0.14581701412223705</v>
      </c>
      <c r="H18" s="104">
        <f t="shared" si="0"/>
        <v>0.65402789027765795</v>
      </c>
      <c r="I18" s="239">
        <f t="shared" si="1"/>
        <v>4.4718171876133246</v>
      </c>
    </row>
    <row r="19" spans="2:9" ht="15" customHeight="1" x14ac:dyDescent="0.25">
      <c r="B19" s="100" t="s">
        <v>18</v>
      </c>
      <c r="C19" s="99">
        <v>2933831.5181482211</v>
      </c>
      <c r="D19" s="369">
        <v>416835975.86219352</v>
      </c>
      <c r="E19" s="364">
        <v>224088155.91991699</v>
      </c>
      <c r="F19" s="232">
        <v>15608009.0614137</v>
      </c>
      <c r="G19" s="96">
        <f t="shared" si="2"/>
        <v>0.70383356716747236</v>
      </c>
      <c r="H19" s="103">
        <f t="shared" si="0"/>
        <v>1.3092309614064084</v>
      </c>
      <c r="I19" s="238">
        <f t="shared" si="1"/>
        <v>18.796961909775366</v>
      </c>
    </row>
    <row r="20" spans="2:9" ht="15" customHeight="1" x14ac:dyDescent="0.25">
      <c r="B20" s="101" t="s">
        <v>137</v>
      </c>
      <c r="C20" s="98">
        <v>1050251.3842194176</v>
      </c>
      <c r="D20" s="368">
        <v>40865558.912386701</v>
      </c>
      <c r="E20" s="365">
        <v>19840498</v>
      </c>
      <c r="F20" s="233">
        <v>2867487</v>
      </c>
      <c r="G20" s="95">
        <f t="shared" si="2"/>
        <v>2.5700159551741195</v>
      </c>
      <c r="H20" s="104">
        <f t="shared" si="0"/>
        <v>5.2934728967963283</v>
      </c>
      <c r="I20" s="239">
        <f t="shared" si="1"/>
        <v>36.62619513948686</v>
      </c>
    </row>
    <row r="21" spans="2:9" ht="15" customHeight="1" x14ac:dyDescent="0.25">
      <c r="B21" s="100" t="s">
        <v>138</v>
      </c>
      <c r="C21" s="361" t="s">
        <v>131</v>
      </c>
      <c r="D21" s="369">
        <v>12162100</v>
      </c>
      <c r="E21" s="364">
        <v>3409412.2130796099</v>
      </c>
      <c r="F21" s="232">
        <v>594994.76378400007</v>
      </c>
      <c r="G21" s="373" t="s">
        <v>131</v>
      </c>
      <c r="H21" s="103" t="s">
        <v>131</v>
      </c>
      <c r="I21" s="238" t="s">
        <v>131</v>
      </c>
    </row>
    <row r="22" spans="2:9" ht="15" customHeight="1" x14ac:dyDescent="0.25">
      <c r="B22" s="101" t="s">
        <v>84</v>
      </c>
      <c r="C22" s="362" t="s">
        <v>131</v>
      </c>
      <c r="D22" s="368">
        <v>35432686.170212768</v>
      </c>
      <c r="E22" s="365">
        <v>26732180.851063799</v>
      </c>
      <c r="F22" s="233">
        <v>518882.978723404</v>
      </c>
      <c r="G22" s="374" t="s">
        <v>131</v>
      </c>
      <c r="H22" s="104" t="s">
        <v>131</v>
      </c>
      <c r="I22" s="239" t="s">
        <v>131</v>
      </c>
    </row>
    <row r="23" spans="2:9" ht="15" customHeight="1" x14ac:dyDescent="0.25">
      <c r="B23" s="100" t="s">
        <v>85</v>
      </c>
      <c r="C23" s="99">
        <v>13469450.822012244</v>
      </c>
      <c r="D23" s="369">
        <v>249723862.48736095</v>
      </c>
      <c r="E23" s="364">
        <v>39170435.004246004</v>
      </c>
      <c r="F23" s="232">
        <v>1810395.80356746</v>
      </c>
      <c r="G23" s="96">
        <f t="shared" si="2"/>
        <v>5.3937379823660061</v>
      </c>
      <c r="H23" s="103">
        <f t="shared" si="0"/>
        <v>34.386778754313504</v>
      </c>
      <c r="I23" s="238">
        <f t="shared" si="1"/>
        <v>744.00585747437833</v>
      </c>
    </row>
    <row r="24" spans="2:9" ht="15" customHeight="1" x14ac:dyDescent="0.25">
      <c r="B24" s="101" t="s">
        <v>86</v>
      </c>
      <c r="C24" s="98">
        <v>111747.90339097122</v>
      </c>
      <c r="D24" s="368">
        <v>4673500</v>
      </c>
      <c r="E24" s="365" t="s">
        <v>131</v>
      </c>
      <c r="F24" s="233">
        <v>286157.36274362501</v>
      </c>
      <c r="G24" s="95">
        <f t="shared" si="2"/>
        <v>2.3910966810949228</v>
      </c>
      <c r="H24" s="104" t="s">
        <v>131</v>
      </c>
      <c r="I24" s="239">
        <f t="shared" si="1"/>
        <v>39.051206762444458</v>
      </c>
    </row>
    <row r="25" spans="2:9" ht="15" customHeight="1" x14ac:dyDescent="0.25">
      <c r="B25" s="141" t="s">
        <v>19</v>
      </c>
      <c r="C25" s="99">
        <v>10272997.311033959</v>
      </c>
      <c r="D25" s="369">
        <v>494901708.70426911</v>
      </c>
      <c r="E25" s="364">
        <v>424458142.24091303</v>
      </c>
      <c r="F25" s="232">
        <v>-39482279.939488299</v>
      </c>
      <c r="G25" s="96">
        <f t="shared" si="2"/>
        <v>2.0757651732361744</v>
      </c>
      <c r="H25" s="103">
        <f t="shared" si="0"/>
        <v>2.4202615732137924</v>
      </c>
      <c r="I25" s="238">
        <f t="shared" si="1"/>
        <v>-26.019260606982815</v>
      </c>
    </row>
    <row r="26" spans="2:9" ht="15" customHeight="1" x14ac:dyDescent="0.25">
      <c r="B26" s="101" t="s">
        <v>87</v>
      </c>
      <c r="C26" s="98">
        <v>88658.256767063984</v>
      </c>
      <c r="D26" s="365">
        <v>1862614.8000000003</v>
      </c>
      <c r="E26" s="365">
        <v>1038987.20412465</v>
      </c>
      <c r="F26" s="233">
        <v>25637.115501386201</v>
      </c>
      <c r="G26" s="95">
        <f t="shared" si="2"/>
        <v>4.7598814723830154</v>
      </c>
      <c r="H26" s="104">
        <f t="shared" si="0"/>
        <v>8.5331423154300392</v>
      </c>
      <c r="I26" s="239">
        <f t="shared" si="1"/>
        <v>345.81993735711109</v>
      </c>
    </row>
    <row r="27" spans="2:9" ht="15" customHeight="1" x14ac:dyDescent="0.25">
      <c r="B27" s="277" t="s">
        <v>280</v>
      </c>
      <c r="C27" s="99">
        <v>266302.74661199999</v>
      </c>
      <c r="D27" s="369">
        <v>9246696.9236615486</v>
      </c>
      <c r="E27" s="364">
        <v>2548826.0964109502</v>
      </c>
      <c r="F27" s="232">
        <v>200406.480304636</v>
      </c>
      <c r="G27" s="96">
        <f t="shared" si="2"/>
        <v>2.879977021097694</v>
      </c>
      <c r="H27" s="103">
        <f t="shared" si="0"/>
        <v>10.44805477262595</v>
      </c>
      <c r="I27" s="238">
        <f t="shared" si="1"/>
        <v>132.88130513903326</v>
      </c>
    </row>
    <row r="28" spans="2:9" ht="15" customHeight="1" x14ac:dyDescent="0.25">
      <c r="B28" s="101" t="s">
        <v>88</v>
      </c>
      <c r="C28" s="98">
        <v>1478147.4822120364</v>
      </c>
      <c r="D28" s="368" t="s">
        <v>131</v>
      </c>
      <c r="E28" s="365">
        <v>1395210.4346712602</v>
      </c>
      <c r="F28" s="233">
        <v>-288109.27099709201</v>
      </c>
      <c r="G28" s="374" t="s">
        <v>131</v>
      </c>
      <c r="H28" s="104">
        <f t="shared" si="0"/>
        <v>105.94441135758261</v>
      </c>
      <c r="I28" s="239">
        <f t="shared" si="1"/>
        <v>-513.05099523401168</v>
      </c>
    </row>
    <row r="29" spans="2:9" ht="15" customHeight="1" x14ac:dyDescent="0.25">
      <c r="B29" s="100" t="s">
        <v>139</v>
      </c>
      <c r="C29" s="99">
        <v>1200000</v>
      </c>
      <c r="D29" s="369">
        <v>54726595.249184914</v>
      </c>
      <c r="E29" s="364">
        <v>36529500</v>
      </c>
      <c r="F29" s="232">
        <v>1276300</v>
      </c>
      <c r="G29" s="96">
        <f t="shared" si="2"/>
        <v>2.1927181739263646</v>
      </c>
      <c r="H29" s="103">
        <f t="shared" si="0"/>
        <v>3.2850162197675852</v>
      </c>
      <c r="I29" s="238">
        <f t="shared" si="1"/>
        <v>94.021781712763456</v>
      </c>
    </row>
    <row r="30" spans="2:9" ht="15" customHeight="1" x14ac:dyDescent="0.25">
      <c r="B30" s="101" t="s">
        <v>141</v>
      </c>
      <c r="C30" s="98">
        <v>1341227.543621497</v>
      </c>
      <c r="D30" s="368">
        <v>37508642.257597685</v>
      </c>
      <c r="E30" s="365">
        <v>9544132.46179468</v>
      </c>
      <c r="F30" s="233">
        <v>712474.13777502207</v>
      </c>
      <c r="G30" s="95">
        <f t="shared" si="2"/>
        <v>3.5757827073834441</v>
      </c>
      <c r="H30" s="104">
        <f t="shared" si="0"/>
        <v>14.052901602009959</v>
      </c>
      <c r="I30" s="239">
        <f t="shared" si="1"/>
        <v>188.2492953091606</v>
      </c>
    </row>
    <row r="31" spans="2:9" ht="15" customHeight="1" x14ac:dyDescent="0.25">
      <c r="B31" s="100" t="s">
        <v>142</v>
      </c>
      <c r="C31" s="99">
        <v>2009919.4692352</v>
      </c>
      <c r="D31" s="369">
        <v>18080118.128385387</v>
      </c>
      <c r="E31" s="364">
        <v>7287749.4240429606</v>
      </c>
      <c r="F31" s="232">
        <v>462732.353504634</v>
      </c>
      <c r="G31" s="96">
        <f t="shared" si="2"/>
        <v>11.116738590770989</v>
      </c>
      <c r="H31" s="103">
        <f t="shared" si="0"/>
        <v>27.579426134003583</v>
      </c>
      <c r="I31" s="238">
        <f t="shared" si="1"/>
        <v>434.3589666926265</v>
      </c>
    </row>
    <row r="32" spans="2:9" ht="15" customHeight="1" x14ac:dyDescent="0.25">
      <c r="B32" s="101" t="s">
        <v>89</v>
      </c>
      <c r="C32" s="98">
        <v>20353.255205395908</v>
      </c>
      <c r="D32" s="368">
        <v>17406565.823298607</v>
      </c>
      <c r="E32" s="365">
        <v>6889014.1710975999</v>
      </c>
      <c r="F32" s="233">
        <v>177114.236206951</v>
      </c>
      <c r="G32" s="95">
        <f t="shared" si="2"/>
        <v>0.1169286085033107</v>
      </c>
      <c r="H32" s="104">
        <f t="shared" si="0"/>
        <v>0.29544510578576882</v>
      </c>
      <c r="I32" s="239">
        <f t="shared" si="1"/>
        <v>11.491597536865378</v>
      </c>
    </row>
    <row r="33" spans="2:9" ht="15" customHeight="1" x14ac:dyDescent="0.25">
      <c r="B33" s="100" t="s">
        <v>20</v>
      </c>
      <c r="C33" s="99">
        <v>2698792.5820542984</v>
      </c>
      <c r="D33" s="369">
        <v>2053594973.9926052</v>
      </c>
      <c r="E33" s="364">
        <v>251721061.71134001</v>
      </c>
      <c r="F33" s="232">
        <v>70257759.61782001</v>
      </c>
      <c r="G33" s="96">
        <f t="shared" si="2"/>
        <v>0.13141795807998585</v>
      </c>
      <c r="H33" s="103">
        <f t="shared" si="0"/>
        <v>1.0721361826882514</v>
      </c>
      <c r="I33" s="238">
        <f t="shared" si="1"/>
        <v>3.8412733294299115</v>
      </c>
    </row>
    <row r="34" spans="2:9" ht="15" customHeight="1" x14ac:dyDescent="0.25">
      <c r="B34" s="101" t="s">
        <v>143</v>
      </c>
      <c r="C34" s="362" t="s">
        <v>131</v>
      </c>
      <c r="D34" s="368">
        <v>12128088.999927584</v>
      </c>
      <c r="E34" s="365">
        <v>6025744.2895760695</v>
      </c>
      <c r="F34" s="233">
        <v>467927.55031656701</v>
      </c>
      <c r="G34" s="374" t="s">
        <v>131</v>
      </c>
      <c r="H34" s="104" t="s">
        <v>131</v>
      </c>
      <c r="I34" s="239" t="s">
        <v>131</v>
      </c>
    </row>
    <row r="35" spans="2:9" ht="15" customHeight="1" x14ac:dyDescent="0.25">
      <c r="B35" s="100" t="s">
        <v>21</v>
      </c>
      <c r="C35" s="99">
        <v>2223535.9286400001</v>
      </c>
      <c r="D35" s="369">
        <v>58220973.782771535</v>
      </c>
      <c r="E35" s="364">
        <v>39395700</v>
      </c>
      <c r="F35" s="232">
        <v>2833030</v>
      </c>
      <c r="G35" s="96">
        <f t="shared" si="2"/>
        <v>3.8191321514755869</v>
      </c>
      <c r="H35" s="103">
        <f t="shared" si="0"/>
        <v>5.6441081860203015</v>
      </c>
      <c r="I35" s="238">
        <f t="shared" si="1"/>
        <v>78.486141291832411</v>
      </c>
    </row>
    <row r="36" spans="2:9" ht="15" customHeight="1" x14ac:dyDescent="0.25">
      <c r="B36" s="101" t="s">
        <v>90</v>
      </c>
      <c r="C36" s="98">
        <v>444307.423068</v>
      </c>
      <c r="D36" s="368">
        <v>12322864.244918266</v>
      </c>
      <c r="E36" s="365">
        <v>3721949.31122967</v>
      </c>
      <c r="F36" s="233">
        <v>2566.3356573532296</v>
      </c>
      <c r="G36" s="95">
        <f t="shared" si="2"/>
        <v>3.6055531752792342</v>
      </c>
      <c r="H36" s="104">
        <f t="shared" si="0"/>
        <v>11.937492585604511</v>
      </c>
      <c r="I36" s="239">
        <f t="shared" si="1"/>
        <v>17312.91157471712</v>
      </c>
    </row>
    <row r="37" spans="2:9" ht="15" customHeight="1" x14ac:dyDescent="0.25">
      <c r="B37" s="100" t="s">
        <v>91</v>
      </c>
      <c r="C37" s="99">
        <v>33507.925634246923</v>
      </c>
      <c r="D37" s="369">
        <v>3172416.1463921042</v>
      </c>
      <c r="E37" s="364">
        <v>236506.69720262001</v>
      </c>
      <c r="F37" s="232">
        <v>316.47344936974201</v>
      </c>
      <c r="G37" s="96">
        <f t="shared" si="2"/>
        <v>1.0562273071379524</v>
      </c>
      <c r="H37" s="103">
        <f t="shared" si="0"/>
        <v>14.167854877081986</v>
      </c>
      <c r="I37" s="238">
        <f t="shared" si="1"/>
        <v>10587.910518553161</v>
      </c>
    </row>
    <row r="38" spans="2:9" ht="15" customHeight="1" x14ac:dyDescent="0.25">
      <c r="B38" s="101" t="s">
        <v>140</v>
      </c>
      <c r="C38" s="98">
        <v>40096.871109705076</v>
      </c>
      <c r="D38" s="368">
        <v>2528007.9113535299</v>
      </c>
      <c r="E38" s="365">
        <v>716346.96125647798</v>
      </c>
      <c r="F38" s="233">
        <v>-16553.759952549401</v>
      </c>
      <c r="G38" s="95">
        <f t="shared" si="2"/>
        <v>1.5861054441177229</v>
      </c>
      <c r="H38" s="104">
        <f t="shared" si="0"/>
        <v>5.5974092553383441</v>
      </c>
      <c r="I38" s="239">
        <f t="shared" si="1"/>
        <v>-242.22213699268889</v>
      </c>
    </row>
    <row r="39" spans="2:9" ht="15" customHeight="1" x14ac:dyDescent="0.25">
      <c r="B39" s="100" t="s">
        <v>22</v>
      </c>
      <c r="C39" s="99">
        <v>221804.59888072597</v>
      </c>
      <c r="D39" s="369">
        <v>1771235.9582012524</v>
      </c>
      <c r="E39" s="364">
        <v>815028.84347651806</v>
      </c>
      <c r="F39" s="232">
        <v>111711.63373814001</v>
      </c>
      <c r="G39" s="96">
        <f t="shared" si="2"/>
        <v>12.522588978262149</v>
      </c>
      <c r="H39" s="103">
        <f t="shared" si="0"/>
        <v>27.214325070339235</v>
      </c>
      <c r="I39" s="238">
        <f t="shared" si="1"/>
        <v>198.55102952003344</v>
      </c>
    </row>
    <row r="40" spans="2:9" ht="15" customHeight="1" x14ac:dyDescent="0.25">
      <c r="B40" s="101" t="s">
        <v>144</v>
      </c>
      <c r="C40" s="98">
        <v>277965.91836790601</v>
      </c>
      <c r="D40" s="368">
        <v>34922782.310641602</v>
      </c>
      <c r="E40" s="365">
        <v>6544574.5693467101</v>
      </c>
      <c r="F40" s="233">
        <v>814001.70079440996</v>
      </c>
      <c r="G40" s="95">
        <f t="shared" si="2"/>
        <v>0.79594436633190235</v>
      </c>
      <c r="H40" s="104">
        <f t="shared" si="0"/>
        <v>4.2472725373141094</v>
      </c>
      <c r="I40" s="239">
        <f t="shared" si="1"/>
        <v>34.148075869697848</v>
      </c>
    </row>
    <row r="41" spans="2:9" ht="15" customHeight="1" x14ac:dyDescent="0.25">
      <c r="B41" s="277" t="s">
        <v>281</v>
      </c>
      <c r="C41" s="99">
        <v>386289.48653052317</v>
      </c>
      <c r="D41" s="369">
        <v>22177200.51158106</v>
      </c>
      <c r="E41" s="364">
        <v>15831866.5231595</v>
      </c>
      <c r="F41" s="232">
        <v>2788084.3216581601</v>
      </c>
      <c r="G41" s="96">
        <f t="shared" si="2"/>
        <v>1.741831600110215</v>
      </c>
      <c r="H41" s="103">
        <f t="shared" si="0"/>
        <v>2.439949111277834</v>
      </c>
      <c r="I41" s="238">
        <f t="shared" si="1"/>
        <v>13.855014481799634</v>
      </c>
    </row>
    <row r="42" spans="2:9" ht="15" customHeight="1" x14ac:dyDescent="0.25">
      <c r="B42" s="101" t="s">
        <v>23</v>
      </c>
      <c r="C42" s="98">
        <v>1340353.0239031091</v>
      </c>
      <c r="D42" s="368">
        <v>1646867220.6174655</v>
      </c>
      <c r="E42" s="365">
        <v>511423636.50436699</v>
      </c>
      <c r="F42" s="233">
        <v>27812250.382979501</v>
      </c>
      <c r="G42" s="95">
        <f t="shared" si="2"/>
        <v>8.138804435008222E-2</v>
      </c>
      <c r="H42" s="104">
        <f t="shared" si="0"/>
        <v>0.262082729117598</v>
      </c>
      <c r="I42" s="239">
        <f t="shared" si="1"/>
        <v>4.8192900806163328</v>
      </c>
    </row>
    <row r="43" spans="2:9" ht="15" customHeight="1" x14ac:dyDescent="0.25">
      <c r="B43" s="277" t="s">
        <v>282</v>
      </c>
      <c r="C43" s="99">
        <v>355000</v>
      </c>
      <c r="D43" s="369">
        <v>162886867.83169377</v>
      </c>
      <c r="E43" s="364">
        <v>53805890.744101994</v>
      </c>
      <c r="F43" s="232">
        <v>4712631.4705260601</v>
      </c>
      <c r="G43" s="96">
        <f t="shared" si="2"/>
        <v>0.21794267685643701</v>
      </c>
      <c r="H43" s="103">
        <f t="shared" si="0"/>
        <v>0.65977905967278094</v>
      </c>
      <c r="I43" s="238">
        <f t="shared" si="1"/>
        <v>7.5329463426167758</v>
      </c>
    </row>
    <row r="44" spans="2:9" ht="15" customHeight="1" x14ac:dyDescent="0.25">
      <c r="B44" s="101" t="s">
        <v>147</v>
      </c>
      <c r="C44" s="362" t="s">
        <v>131</v>
      </c>
      <c r="D44" s="368">
        <v>9975692.0954085458</v>
      </c>
      <c r="E44" s="365" t="s">
        <v>131</v>
      </c>
      <c r="F44" s="233">
        <v>334997.12374910002</v>
      </c>
      <c r="G44" s="374" t="s">
        <v>131</v>
      </c>
      <c r="H44" s="104" t="s">
        <v>131</v>
      </c>
      <c r="I44" s="239" t="s">
        <v>131</v>
      </c>
    </row>
    <row r="45" spans="2:9" ht="15" customHeight="1" x14ac:dyDescent="0.25">
      <c r="B45" s="100" t="s">
        <v>92</v>
      </c>
      <c r="C45" s="99">
        <v>104184.38456450652</v>
      </c>
      <c r="D45" s="369">
        <v>277746457.90986848</v>
      </c>
      <c r="E45" s="364">
        <v>79054215.190401599</v>
      </c>
      <c r="F45" s="232">
        <v>5852183.2389246793</v>
      </c>
      <c r="G45" s="96">
        <f t="shared" si="2"/>
        <v>3.7510607821438141E-2</v>
      </c>
      <c r="H45" s="103">
        <f t="shared" si="0"/>
        <v>0.13178852552464035</v>
      </c>
      <c r="I45" s="238">
        <f t="shared" si="1"/>
        <v>1.7802652499249165</v>
      </c>
    </row>
    <row r="46" spans="2:9" ht="15" customHeight="1" x14ac:dyDescent="0.25">
      <c r="B46" s="101" t="s">
        <v>24</v>
      </c>
      <c r="C46" s="98">
        <v>63859748.200214885</v>
      </c>
      <c r="D46" s="368">
        <v>12143491448.186068</v>
      </c>
      <c r="E46" s="365">
        <v>2429277356.20539</v>
      </c>
      <c r="F46" s="233">
        <v>166083755.72164899</v>
      </c>
      <c r="G46" s="95">
        <f t="shared" si="2"/>
        <v>0.52587633855297788</v>
      </c>
      <c r="H46" s="104">
        <f t="shared" si="0"/>
        <v>2.6287549273486777</v>
      </c>
      <c r="I46" s="239">
        <f t="shared" si="1"/>
        <v>38.450327620987665</v>
      </c>
    </row>
    <row r="47" spans="2:9" ht="15" customHeight="1" x14ac:dyDescent="0.25">
      <c r="B47" s="100" t="s">
        <v>25</v>
      </c>
      <c r="C47" s="99">
        <v>334847.69874111959</v>
      </c>
      <c r="D47" s="369">
        <v>22141864.998873111</v>
      </c>
      <c r="E47" s="364">
        <v>14444982.76956</v>
      </c>
      <c r="F47" s="232">
        <v>11018805.9475812</v>
      </c>
      <c r="G47" s="96">
        <f t="shared" si="2"/>
        <v>1.5122831737893865</v>
      </c>
      <c r="H47" s="103">
        <f t="shared" si="0"/>
        <v>2.3180899837883238</v>
      </c>
      <c r="I47" s="238">
        <f t="shared" si="1"/>
        <v>3.038874632460733</v>
      </c>
    </row>
    <row r="48" spans="2:9" ht="15" customHeight="1" x14ac:dyDescent="0.25">
      <c r="B48" s="101" t="s">
        <v>149</v>
      </c>
      <c r="C48" s="98">
        <v>5636366.9164584251</v>
      </c>
      <c r="D48" s="368">
        <v>311789874.61709607</v>
      </c>
      <c r="E48" s="365">
        <v>48137451.454475403</v>
      </c>
      <c r="F48" s="233">
        <v>13836161.4099943</v>
      </c>
      <c r="G48" s="95">
        <f t="shared" si="2"/>
        <v>1.8077453359832014</v>
      </c>
      <c r="H48" s="104">
        <f t="shared" si="0"/>
        <v>11.708901793001766</v>
      </c>
      <c r="I48" s="239">
        <f t="shared" si="1"/>
        <v>40.736492943679437</v>
      </c>
    </row>
    <row r="49" spans="2:9" ht="15" customHeight="1" x14ac:dyDescent="0.25">
      <c r="B49" s="100" t="s">
        <v>150</v>
      </c>
      <c r="C49" s="99">
        <v>138389.09724959824</v>
      </c>
      <c r="D49" s="369">
        <v>1068124.3298625723</v>
      </c>
      <c r="E49" s="364" t="s">
        <v>131</v>
      </c>
      <c r="F49" s="232">
        <v>3910.0177334</v>
      </c>
      <c r="G49" s="96">
        <f t="shared" si="2"/>
        <v>12.956272353369551</v>
      </c>
      <c r="H49" s="103" t="s">
        <v>131</v>
      </c>
      <c r="I49" s="238">
        <f t="shared" si="1"/>
        <v>3539.3470486708111</v>
      </c>
    </row>
    <row r="50" spans="2:9" ht="15" customHeight="1" x14ac:dyDescent="0.25">
      <c r="B50" s="101" t="s">
        <v>151</v>
      </c>
      <c r="C50" s="362" t="s">
        <v>131</v>
      </c>
      <c r="D50" s="368">
        <v>8701334.8002197575</v>
      </c>
      <c r="E50" s="365" t="s">
        <v>131</v>
      </c>
      <c r="F50" s="233">
        <v>4406043.6573404996</v>
      </c>
      <c r="G50" s="374" t="s">
        <v>131</v>
      </c>
      <c r="H50" s="104" t="s">
        <v>131</v>
      </c>
      <c r="I50" s="239" t="s">
        <v>131</v>
      </c>
    </row>
    <row r="51" spans="2:9" ht="15" customHeight="1" x14ac:dyDescent="0.25">
      <c r="B51" s="100" t="s">
        <v>152</v>
      </c>
      <c r="C51" s="99">
        <v>17117.367168240919</v>
      </c>
      <c r="D51" s="369">
        <v>38019265.625856042</v>
      </c>
      <c r="E51" s="364">
        <v>11656298.361482</v>
      </c>
      <c r="F51" s="232">
        <v>1047979.48255526</v>
      </c>
      <c r="G51" s="96">
        <f t="shared" si="2"/>
        <v>4.5022876919010732E-2</v>
      </c>
      <c r="H51" s="103">
        <f t="shared" si="0"/>
        <v>0.14685079806128598</v>
      </c>
      <c r="I51" s="238">
        <f t="shared" si="1"/>
        <v>1.6333685394779016</v>
      </c>
    </row>
    <row r="52" spans="2:9" ht="15" customHeight="1" x14ac:dyDescent="0.25">
      <c r="B52" s="101" t="s">
        <v>173</v>
      </c>
      <c r="C52" s="98">
        <v>6331771.3044469757</v>
      </c>
      <c r="D52" s="368">
        <v>1530750923.1487</v>
      </c>
      <c r="E52" s="365">
        <v>670011500</v>
      </c>
      <c r="F52" s="233">
        <v>17912900</v>
      </c>
      <c r="G52" s="95">
        <f t="shared" si="2"/>
        <v>0.41363824830644219</v>
      </c>
      <c r="H52" s="104">
        <f t="shared" si="0"/>
        <v>0.94502427263516764</v>
      </c>
      <c r="I52" s="239">
        <f t="shared" si="1"/>
        <v>35.347550114425786</v>
      </c>
    </row>
    <row r="53" spans="2:9" ht="15" customHeight="1" x14ac:dyDescent="0.25">
      <c r="B53" s="100" t="s">
        <v>172</v>
      </c>
      <c r="C53" s="361" t="s">
        <v>131</v>
      </c>
      <c r="D53" s="364" t="s">
        <v>131</v>
      </c>
      <c r="E53" s="364" t="s">
        <v>131</v>
      </c>
      <c r="F53" s="232">
        <v>-12791</v>
      </c>
      <c r="G53" s="373" t="s">
        <v>131</v>
      </c>
      <c r="H53" s="103" t="s">
        <v>131</v>
      </c>
      <c r="I53" s="238" t="s">
        <v>131</v>
      </c>
    </row>
    <row r="54" spans="2:9" ht="15" customHeight="1" x14ac:dyDescent="0.25">
      <c r="B54" s="276" t="s">
        <v>283</v>
      </c>
      <c r="C54" s="98">
        <v>379286.40844799997</v>
      </c>
      <c r="D54" s="368">
        <v>38053610.009417169</v>
      </c>
      <c r="E54" s="365">
        <v>12824077.5284376</v>
      </c>
      <c r="F54" s="233">
        <v>972606.66648477991</v>
      </c>
      <c r="G54" s="95">
        <f t="shared" si="2"/>
        <v>0.99671597084780528</v>
      </c>
      <c r="H54" s="104">
        <f t="shared" si="0"/>
        <v>2.9576116302083033</v>
      </c>
      <c r="I54" s="239">
        <f t="shared" si="1"/>
        <v>38.99689581800078</v>
      </c>
    </row>
    <row r="55" spans="2:9" ht="15" customHeight="1" x14ac:dyDescent="0.25">
      <c r="B55" s="100" t="s">
        <v>93</v>
      </c>
      <c r="C55" s="99">
        <v>562065.4744778251</v>
      </c>
      <c r="D55" s="369">
        <v>58174550.211550348</v>
      </c>
      <c r="E55" s="364">
        <v>19528749.390374199</v>
      </c>
      <c r="F55" s="232">
        <v>2856006.5973499897</v>
      </c>
      <c r="G55" s="96">
        <f t="shared" si="2"/>
        <v>0.96617072660448178</v>
      </c>
      <c r="H55" s="103">
        <f t="shared" si="0"/>
        <v>2.8781437215578665</v>
      </c>
      <c r="I55" s="238">
        <f t="shared" si="1"/>
        <v>19.680118211188667</v>
      </c>
    </row>
    <row r="56" spans="2:9" ht="15" customHeight="1" x14ac:dyDescent="0.25">
      <c r="B56" s="101" t="s">
        <v>26</v>
      </c>
      <c r="C56" s="98">
        <v>2306789.9750210331</v>
      </c>
      <c r="D56" s="368">
        <v>55201417.479392491</v>
      </c>
      <c r="E56" s="365">
        <v>30243808.903885301</v>
      </c>
      <c r="F56" s="233">
        <v>2040460.1307353599</v>
      </c>
      <c r="G56" s="95">
        <f t="shared" si="2"/>
        <v>4.1788600372122549</v>
      </c>
      <c r="H56" s="104">
        <f t="shared" si="0"/>
        <v>7.6273130224833849</v>
      </c>
      <c r="I56" s="239">
        <f t="shared" si="1"/>
        <v>113.05244048996393</v>
      </c>
    </row>
    <row r="57" spans="2:9" ht="15" customHeight="1" x14ac:dyDescent="0.25">
      <c r="B57" s="100" t="s">
        <v>94</v>
      </c>
      <c r="C57" s="361" t="s">
        <v>131</v>
      </c>
      <c r="D57" s="364">
        <v>96851000</v>
      </c>
      <c r="E57" s="364" t="s">
        <v>131</v>
      </c>
      <c r="F57" s="232" t="s">
        <v>131</v>
      </c>
      <c r="G57" s="373" t="s">
        <v>131</v>
      </c>
      <c r="H57" s="103" t="s">
        <v>131</v>
      </c>
      <c r="I57" s="238" t="s">
        <v>131</v>
      </c>
    </row>
    <row r="58" spans="2:9" ht="15" customHeight="1" x14ac:dyDescent="0.25">
      <c r="B58" s="101" t="s">
        <v>153</v>
      </c>
      <c r="C58" s="98">
        <v>160278.99426006823</v>
      </c>
      <c r="D58" s="365">
        <v>3116610.1117318436</v>
      </c>
      <c r="E58" s="365">
        <v>1761815.6424581001</v>
      </c>
      <c r="F58" s="233">
        <v>172681.56424581</v>
      </c>
      <c r="G58" s="95">
        <f t="shared" si="2"/>
        <v>5.1427348469649958</v>
      </c>
      <c r="H58" s="104">
        <f t="shared" si="0"/>
        <v>9.097376047612201</v>
      </c>
      <c r="I58" s="239">
        <f t="shared" si="1"/>
        <v>92.81766409754843</v>
      </c>
    </row>
    <row r="59" spans="2:9" ht="15" customHeight="1" x14ac:dyDescent="0.25">
      <c r="B59" s="100" t="s">
        <v>27</v>
      </c>
      <c r="C59" s="99">
        <v>1344398.574816742</v>
      </c>
      <c r="D59" s="369">
        <v>329865553.84283328</v>
      </c>
      <c r="E59" s="364">
        <v>180292533.42137602</v>
      </c>
      <c r="F59" s="232">
        <v>2357373.4938149201</v>
      </c>
      <c r="G59" s="96">
        <f t="shared" si="2"/>
        <v>0.40755955241610037</v>
      </c>
      <c r="H59" s="103">
        <f t="shared" si="0"/>
        <v>0.74567623478596368</v>
      </c>
      <c r="I59" s="238">
        <f t="shared" si="1"/>
        <v>57.029510951237164</v>
      </c>
    </row>
    <row r="60" spans="2:9" ht="15" customHeight="1" x14ac:dyDescent="0.25">
      <c r="B60" s="101" t="s">
        <v>95</v>
      </c>
      <c r="C60" s="98">
        <v>62137.37487178923</v>
      </c>
      <c r="D60" s="365">
        <v>1844674.4345037134</v>
      </c>
      <c r="E60" s="365">
        <v>560775.37699752406</v>
      </c>
      <c r="F60" s="233">
        <v>165001.125365744</v>
      </c>
      <c r="G60" s="95">
        <f t="shared" si="2"/>
        <v>3.3684737918811409</v>
      </c>
      <c r="H60" s="104">
        <f t="shared" si="0"/>
        <v>11.080617555728303</v>
      </c>
      <c r="I60" s="239">
        <f t="shared" si="1"/>
        <v>37.658758226075477</v>
      </c>
    </row>
    <row r="61" spans="2:9" ht="15" customHeight="1" x14ac:dyDescent="0.25">
      <c r="B61" s="100" t="s">
        <v>96</v>
      </c>
      <c r="C61" s="99">
        <v>58660.431757942031</v>
      </c>
      <c r="D61" s="369">
        <v>496726.24851851852</v>
      </c>
      <c r="E61" s="364">
        <v>233747.019285004</v>
      </c>
      <c r="F61" s="232">
        <v>-2112.0515234854702</v>
      </c>
      <c r="G61" s="96">
        <f t="shared" si="2"/>
        <v>11.809408488658738</v>
      </c>
      <c r="H61" s="103">
        <f t="shared" si="0"/>
        <v>25.095691888339463</v>
      </c>
      <c r="I61" s="238">
        <f t="shared" si="1"/>
        <v>-2777.4148076243928</v>
      </c>
    </row>
    <row r="62" spans="2:9" ht="15" customHeight="1" x14ac:dyDescent="0.25">
      <c r="B62" s="276" t="s">
        <v>275</v>
      </c>
      <c r="C62" s="98">
        <v>19982655.154175997</v>
      </c>
      <c r="D62" s="368">
        <v>235369129.33771059</v>
      </c>
      <c r="E62" s="365">
        <v>42874700</v>
      </c>
      <c r="F62" s="233">
        <v>7408700</v>
      </c>
      <c r="G62" s="95">
        <f t="shared" si="2"/>
        <v>8.4899218561091043</v>
      </c>
      <c r="H62" s="104">
        <f t="shared" si="0"/>
        <v>46.607101983631367</v>
      </c>
      <c r="I62" s="239">
        <f t="shared" si="1"/>
        <v>269.71877865450074</v>
      </c>
    </row>
    <row r="63" spans="2:9" ht="15" customHeight="1" x14ac:dyDescent="0.25">
      <c r="B63" s="100" t="s">
        <v>97</v>
      </c>
      <c r="C63" s="99">
        <v>5050514.4366176594</v>
      </c>
      <c r="D63" s="369">
        <v>24927970.000000004</v>
      </c>
      <c r="E63" s="364">
        <v>7224712.4532738505</v>
      </c>
      <c r="F63" s="232">
        <v>503801.41518300097</v>
      </c>
      <c r="G63" s="96">
        <f t="shared" si="2"/>
        <v>20.260432103447087</v>
      </c>
      <c r="H63" s="103">
        <f t="shared" si="0"/>
        <v>69.906096184202298</v>
      </c>
      <c r="I63" s="238">
        <f t="shared" si="1"/>
        <v>1002.4811928690413</v>
      </c>
    </row>
    <row r="64" spans="2:9" ht="15" customHeight="1" x14ac:dyDescent="0.25">
      <c r="B64" s="276" t="s">
        <v>284</v>
      </c>
      <c r="C64" s="362" t="s">
        <v>131</v>
      </c>
      <c r="D64" s="368">
        <v>382575085.09189928</v>
      </c>
      <c r="E64" s="365" t="s">
        <v>131</v>
      </c>
      <c r="F64" s="233">
        <v>10354223</v>
      </c>
      <c r="G64" s="374" t="s">
        <v>131</v>
      </c>
      <c r="H64" s="104" t="s">
        <v>131</v>
      </c>
      <c r="I64" s="239" t="s">
        <v>131</v>
      </c>
    </row>
    <row r="65" spans="2:9" ht="15" customHeight="1" x14ac:dyDescent="0.25">
      <c r="B65" s="100" t="s">
        <v>155</v>
      </c>
      <c r="C65" s="99">
        <v>2848000</v>
      </c>
      <c r="D65" s="369">
        <v>104295861.99999999</v>
      </c>
      <c r="E65" s="364">
        <v>21809398.003669497</v>
      </c>
      <c r="F65" s="232">
        <v>618873.41225920001</v>
      </c>
      <c r="G65" s="96">
        <f t="shared" si="2"/>
        <v>2.7306931889589259</v>
      </c>
      <c r="H65" s="103">
        <f t="shared" si="0"/>
        <v>13.058590610895429</v>
      </c>
      <c r="I65" s="238">
        <f t="shared" si="1"/>
        <v>460.19104126696345</v>
      </c>
    </row>
    <row r="66" spans="2:9" ht="15" customHeight="1" x14ac:dyDescent="0.25">
      <c r="B66" s="101" t="s">
        <v>157</v>
      </c>
      <c r="C66" s="362" t="s">
        <v>131</v>
      </c>
      <c r="D66" s="368" t="s">
        <v>131</v>
      </c>
      <c r="E66" s="365" t="s">
        <v>131</v>
      </c>
      <c r="F66" s="233">
        <v>55468</v>
      </c>
      <c r="G66" s="374" t="s">
        <v>131</v>
      </c>
      <c r="H66" s="104" t="s">
        <v>131</v>
      </c>
      <c r="I66" s="239" t="s">
        <v>131</v>
      </c>
    </row>
    <row r="67" spans="2:9" ht="15" customHeight="1" x14ac:dyDescent="0.25">
      <c r="B67" s="100" t="s">
        <v>28</v>
      </c>
      <c r="C67" s="99">
        <v>2100485.9361930653</v>
      </c>
      <c r="D67" s="369">
        <v>95617670.260114476</v>
      </c>
      <c r="E67" s="364">
        <v>91162034.635237202</v>
      </c>
      <c r="F67" s="232">
        <v>5921628.9272012599</v>
      </c>
      <c r="G67" s="96">
        <f t="shared" si="2"/>
        <v>2.196754983131243</v>
      </c>
      <c r="H67" s="103">
        <f t="shared" si="0"/>
        <v>2.3041235801698052</v>
      </c>
      <c r="I67" s="238">
        <f t="shared" si="1"/>
        <v>35.471421158195035</v>
      </c>
    </row>
    <row r="68" spans="2:9" ht="15" customHeight="1" x14ac:dyDescent="0.25">
      <c r="B68" s="101" t="s">
        <v>29</v>
      </c>
      <c r="C68" s="98">
        <v>406497.69411562919</v>
      </c>
      <c r="D68" s="368">
        <v>48455919.386050478</v>
      </c>
      <c r="E68" s="365">
        <v>40470011.744044401</v>
      </c>
      <c r="F68" s="233">
        <v>1196228.60469281</v>
      </c>
      <c r="G68" s="95">
        <f t="shared" si="2"/>
        <v>0.83890203563581955</v>
      </c>
      <c r="H68" s="104">
        <f t="shared" si="0"/>
        <v>1.004441749823435</v>
      </c>
      <c r="I68" s="239">
        <f t="shared" si="1"/>
        <v>33.981606234873247</v>
      </c>
    </row>
    <row r="69" spans="2:9" ht="15" customHeight="1" x14ac:dyDescent="0.25">
      <c r="B69" s="100" t="s">
        <v>30</v>
      </c>
      <c r="C69" s="99">
        <v>10692018.95424</v>
      </c>
      <c r="D69" s="369">
        <v>1314314164.4022009</v>
      </c>
      <c r="E69" s="364">
        <v>452929398.99259603</v>
      </c>
      <c r="F69" s="232">
        <v>6203743.1863179393</v>
      </c>
      <c r="G69" s="96">
        <f t="shared" si="2"/>
        <v>0.81350557148588054</v>
      </c>
      <c r="H69" s="103">
        <f t="shared" si="0"/>
        <v>2.3606369950860224</v>
      </c>
      <c r="I69" s="238">
        <f t="shared" si="1"/>
        <v>172.34786536329776</v>
      </c>
    </row>
    <row r="70" spans="2:9" ht="15" customHeight="1" x14ac:dyDescent="0.25">
      <c r="B70" s="276" t="s">
        <v>31</v>
      </c>
      <c r="C70" s="98">
        <v>6621000</v>
      </c>
      <c r="D70" s="368">
        <v>19485393853</v>
      </c>
      <c r="E70" s="365">
        <v>2352549000</v>
      </c>
      <c r="F70" s="233">
        <v>354649000</v>
      </c>
      <c r="G70" s="95">
        <f t="shared" ref="G70:G133" si="3">+C70*100/D70</f>
        <v>3.3979297775295528E-2</v>
      </c>
      <c r="H70" s="104">
        <f t="shared" ref="H70:H133" si="4">+C70*100/E70</f>
        <v>0.28143940891348068</v>
      </c>
      <c r="I70" s="239">
        <f t="shared" ref="I70:I133" si="5">+C70*100/F70</f>
        <v>1.8669163031617177</v>
      </c>
    </row>
    <row r="71" spans="2:9" ht="15" customHeight="1" x14ac:dyDescent="0.25">
      <c r="B71" s="100" t="s">
        <v>32</v>
      </c>
      <c r="C71" s="99">
        <v>559333.4481840001</v>
      </c>
      <c r="D71" s="369">
        <v>26611651.598945253</v>
      </c>
      <c r="E71" s="364">
        <v>20438984.8751118</v>
      </c>
      <c r="F71" s="232">
        <v>1555186.1318221199</v>
      </c>
      <c r="G71" s="96">
        <f t="shared" si="3"/>
        <v>2.1018366564147004</v>
      </c>
      <c r="H71" s="103">
        <f t="shared" si="4"/>
        <v>2.7366009202594541</v>
      </c>
      <c r="I71" s="238">
        <f t="shared" si="5"/>
        <v>35.965691613303036</v>
      </c>
    </row>
    <row r="72" spans="2:9" ht="15" customHeight="1" x14ac:dyDescent="0.25">
      <c r="B72" s="101" t="s">
        <v>158</v>
      </c>
      <c r="C72" s="98">
        <v>815504.92916319636</v>
      </c>
      <c r="D72" s="368">
        <v>81716326.730818972</v>
      </c>
      <c r="E72" s="365">
        <v>6636374.1639242498</v>
      </c>
      <c r="F72" s="233">
        <v>4017159.5646543396</v>
      </c>
      <c r="G72" s="95">
        <f t="shared" si="3"/>
        <v>0.99797061589606684</v>
      </c>
      <c r="H72" s="104">
        <f t="shared" si="4"/>
        <v>12.288410945789236</v>
      </c>
      <c r="I72" s="239">
        <f t="shared" si="5"/>
        <v>20.300536138483395</v>
      </c>
    </row>
    <row r="73" spans="2:9" ht="15" customHeight="1" x14ac:dyDescent="0.25">
      <c r="B73" s="100" t="s">
        <v>98</v>
      </c>
      <c r="C73" s="99">
        <v>85702.045480315312</v>
      </c>
      <c r="D73" s="369">
        <v>5270335.1847076779</v>
      </c>
      <c r="E73" s="364">
        <v>2465256.8704750799</v>
      </c>
      <c r="F73" s="232">
        <v>387600.52764489799</v>
      </c>
      <c r="G73" s="96">
        <f t="shared" si="3"/>
        <v>1.626121346683737</v>
      </c>
      <c r="H73" s="103">
        <f t="shared" si="4"/>
        <v>3.4763941440227955</v>
      </c>
      <c r="I73" s="238">
        <f t="shared" si="5"/>
        <v>22.110920746431912</v>
      </c>
    </row>
    <row r="74" spans="2:9" ht="15" customHeight="1" x14ac:dyDescent="0.25">
      <c r="B74" s="101" t="s">
        <v>200</v>
      </c>
      <c r="C74" s="98">
        <v>32807755.146547191</v>
      </c>
      <c r="D74" s="368">
        <v>313619747.74018574</v>
      </c>
      <c r="E74" s="365">
        <v>86645909.125570104</v>
      </c>
      <c r="F74" s="235">
        <v>10256442.3988834</v>
      </c>
      <c r="G74" s="95">
        <f t="shared" si="3"/>
        <v>10.460997874957272</v>
      </c>
      <c r="H74" s="104">
        <f t="shared" si="4"/>
        <v>37.864170943144138</v>
      </c>
      <c r="I74" s="239">
        <f t="shared" si="5"/>
        <v>319.87461022663092</v>
      </c>
    </row>
    <row r="75" spans="2:9" ht="15" customHeight="1" x14ac:dyDescent="0.25">
      <c r="B75" s="100" t="s">
        <v>33</v>
      </c>
      <c r="C75" s="99">
        <v>821105.97769877897</v>
      </c>
      <c r="D75" s="369">
        <v>252331136.73412853</v>
      </c>
      <c r="E75" s="364">
        <v>97418346.372827604</v>
      </c>
      <c r="F75" s="232">
        <v>16397062.9229708</v>
      </c>
      <c r="G75" s="96">
        <f t="shared" si="3"/>
        <v>0.32540810790383995</v>
      </c>
      <c r="H75" s="103">
        <f t="shared" si="4"/>
        <v>0.84286585460642327</v>
      </c>
      <c r="I75" s="238">
        <f t="shared" si="5"/>
        <v>5.0076405851226191</v>
      </c>
    </row>
    <row r="76" spans="2:9" ht="15" customHeight="1" x14ac:dyDescent="0.25">
      <c r="B76" s="101" t="s">
        <v>34</v>
      </c>
      <c r="C76" s="98">
        <v>25372378.811711997</v>
      </c>
      <c r="D76" s="368">
        <v>2586285406.5615058</v>
      </c>
      <c r="E76" s="365">
        <v>831395952.22484303</v>
      </c>
      <c r="F76" s="233">
        <v>37539114.578518599</v>
      </c>
      <c r="G76" s="95">
        <f t="shared" si="3"/>
        <v>0.98103553255728448</v>
      </c>
      <c r="H76" s="104">
        <f t="shared" si="4"/>
        <v>3.0517804114651597</v>
      </c>
      <c r="I76" s="239">
        <f t="shared" si="5"/>
        <v>67.589177572747275</v>
      </c>
    </row>
    <row r="77" spans="2:9" ht="15" customHeight="1" x14ac:dyDescent="0.25">
      <c r="B77" s="100" t="s">
        <v>160</v>
      </c>
      <c r="C77" s="361" t="s">
        <v>131</v>
      </c>
      <c r="D77" s="369">
        <v>14892609.693166712</v>
      </c>
      <c r="E77" s="364" t="s">
        <v>131</v>
      </c>
      <c r="F77" s="232">
        <v>1498038.4196619501</v>
      </c>
      <c r="G77" s="373" t="s">
        <v>131</v>
      </c>
      <c r="H77" s="103" t="s">
        <v>131</v>
      </c>
      <c r="I77" s="238" t="s">
        <v>131</v>
      </c>
    </row>
    <row r="78" spans="2:9" ht="15" customHeight="1" x14ac:dyDescent="0.25">
      <c r="B78" s="101" t="s">
        <v>161</v>
      </c>
      <c r="C78" s="98">
        <v>215651.30042326491</v>
      </c>
      <c r="D78" s="368">
        <v>1489464.7878560317</v>
      </c>
      <c r="E78" s="365">
        <v>264622.91143582802</v>
      </c>
      <c r="F78" s="233">
        <v>5445.6314890373706</v>
      </c>
      <c r="G78" s="95">
        <f t="shared" si="3"/>
        <v>14.478442335899604</v>
      </c>
      <c r="H78" s="104">
        <f t="shared" si="4"/>
        <v>81.493812932959557</v>
      </c>
      <c r="I78" s="239">
        <f t="shared" si="5"/>
        <v>3960.0788422314968</v>
      </c>
    </row>
    <row r="79" spans="2:9" ht="15" customHeight="1" x14ac:dyDescent="0.25">
      <c r="B79" s="100" t="s">
        <v>162</v>
      </c>
      <c r="C79" s="99">
        <v>2190299.9999999995</v>
      </c>
      <c r="D79" s="369">
        <v>58996776.244423993</v>
      </c>
      <c r="E79" s="364">
        <v>20436840</v>
      </c>
      <c r="F79" s="232">
        <v>3254990</v>
      </c>
      <c r="G79" s="96">
        <f t="shared" si="3"/>
        <v>3.7125757362157783</v>
      </c>
      <c r="H79" s="103">
        <f t="shared" si="4"/>
        <v>10.717410323709533</v>
      </c>
      <c r="I79" s="238">
        <f t="shared" si="5"/>
        <v>67.290529310381885</v>
      </c>
    </row>
    <row r="80" spans="2:9" ht="15" customHeight="1" x14ac:dyDescent="0.25">
      <c r="B80" s="276" t="s">
        <v>285</v>
      </c>
      <c r="C80" s="98">
        <v>1794000</v>
      </c>
      <c r="D80" s="368">
        <v>15081330.942418808</v>
      </c>
      <c r="E80" s="365">
        <v>7560033.32467</v>
      </c>
      <c r="F80" s="233">
        <v>1829933.0454300002</v>
      </c>
      <c r="G80" s="95">
        <f t="shared" si="3"/>
        <v>11.895501841644956</v>
      </c>
      <c r="H80" s="104">
        <f t="shared" si="4"/>
        <v>23.730054127483747</v>
      </c>
      <c r="I80" s="239">
        <f t="shared" si="5"/>
        <v>98.036373761338538</v>
      </c>
    </row>
    <row r="81" spans="2:9" ht="15" customHeight="1" x14ac:dyDescent="0.25">
      <c r="B81" s="100" t="s">
        <v>164</v>
      </c>
      <c r="C81" s="99">
        <v>1225.6061530659899</v>
      </c>
      <c r="D81" s="369">
        <v>1126882.2962962962</v>
      </c>
      <c r="E81" s="364">
        <v>584127.84148460405</v>
      </c>
      <c r="F81" s="232">
        <v>111670.867272206</v>
      </c>
      <c r="G81" s="96">
        <f t="shared" si="3"/>
        <v>0.10876079578977926</v>
      </c>
      <c r="H81" s="103">
        <f t="shared" si="4"/>
        <v>0.20981813672004082</v>
      </c>
      <c r="I81" s="238">
        <f t="shared" si="5"/>
        <v>1.0975164633390768</v>
      </c>
    </row>
    <row r="82" spans="2:9" ht="15" customHeight="1" x14ac:dyDescent="0.25">
      <c r="B82" s="101" t="s">
        <v>35</v>
      </c>
      <c r="C82" s="98">
        <v>318958.66186454799</v>
      </c>
      <c r="D82" s="368">
        <v>203085551.42913184</v>
      </c>
      <c r="E82" s="365">
        <v>70104581.289065897</v>
      </c>
      <c r="F82" s="233">
        <v>3573750.5355954198</v>
      </c>
      <c r="G82" s="95">
        <f t="shared" si="3"/>
        <v>0.15705630440964724</v>
      </c>
      <c r="H82" s="104">
        <f t="shared" si="4"/>
        <v>0.45497548947531546</v>
      </c>
      <c r="I82" s="239">
        <f t="shared" si="5"/>
        <v>8.9250399178018327</v>
      </c>
    </row>
    <row r="83" spans="2:9" ht="15" customHeight="1" x14ac:dyDescent="0.25">
      <c r="B83" s="100" t="s">
        <v>163</v>
      </c>
      <c r="C83" s="361" t="s">
        <v>131</v>
      </c>
      <c r="D83" s="364" t="s">
        <v>131</v>
      </c>
      <c r="E83" s="364" t="s">
        <v>131</v>
      </c>
      <c r="F83" s="232" t="s">
        <v>131</v>
      </c>
      <c r="G83" s="373" t="s">
        <v>131</v>
      </c>
      <c r="H83" s="103" t="s">
        <v>131</v>
      </c>
      <c r="I83" s="238" t="s">
        <v>131</v>
      </c>
    </row>
    <row r="84" spans="2:9" ht="15" customHeight="1" x14ac:dyDescent="0.25">
      <c r="B84" s="101" t="s">
        <v>99</v>
      </c>
      <c r="C84" s="362" t="s">
        <v>131</v>
      </c>
      <c r="D84" s="365">
        <v>5859000</v>
      </c>
      <c r="E84" s="365" t="s">
        <v>131</v>
      </c>
      <c r="F84" s="235" t="s">
        <v>131</v>
      </c>
      <c r="G84" s="374" t="s">
        <v>131</v>
      </c>
      <c r="H84" s="104" t="s">
        <v>131</v>
      </c>
      <c r="I84" s="239" t="s">
        <v>131</v>
      </c>
    </row>
    <row r="85" spans="2:9" ht="15" customHeight="1" x14ac:dyDescent="0.25">
      <c r="B85" s="100" t="s">
        <v>100</v>
      </c>
      <c r="C85" s="99">
        <v>8539810.1634240001</v>
      </c>
      <c r="D85" s="369">
        <v>75620095.537500501</v>
      </c>
      <c r="E85" s="364">
        <v>13954200</v>
      </c>
      <c r="F85" s="232">
        <v>1013100</v>
      </c>
      <c r="G85" s="96">
        <f t="shared" si="3"/>
        <v>11.293043340826054</v>
      </c>
      <c r="H85" s="103">
        <f t="shared" si="4"/>
        <v>61.19885169643549</v>
      </c>
      <c r="I85" s="238">
        <f t="shared" si="5"/>
        <v>842.93852170802495</v>
      </c>
    </row>
    <row r="86" spans="2:9" ht="15" customHeight="1" x14ac:dyDescent="0.25">
      <c r="B86" s="101" t="s">
        <v>166</v>
      </c>
      <c r="C86" s="98">
        <v>275281.56774223456</v>
      </c>
      <c r="D86" s="368">
        <v>3555205.8111380152</v>
      </c>
      <c r="E86" s="365" t="s">
        <v>131</v>
      </c>
      <c r="F86" s="233">
        <v>212151.38174184001</v>
      </c>
      <c r="G86" s="95">
        <f t="shared" si="3"/>
        <v>7.7430557432093474</v>
      </c>
      <c r="H86" s="104" t="s">
        <v>131</v>
      </c>
      <c r="I86" s="239">
        <f t="shared" si="5"/>
        <v>129.75714109522772</v>
      </c>
    </row>
    <row r="87" spans="2:9" ht="15" customHeight="1" x14ac:dyDescent="0.25">
      <c r="B87" s="100" t="s">
        <v>165</v>
      </c>
      <c r="C87" s="99">
        <v>55222.323583264995</v>
      </c>
      <c r="D87" s="369">
        <v>9915311.049151333</v>
      </c>
      <c r="E87" s="364">
        <v>4647370</v>
      </c>
      <c r="F87" s="232">
        <v>577590</v>
      </c>
      <c r="G87" s="96">
        <f t="shared" si="3"/>
        <v>0.55693990142640615</v>
      </c>
      <c r="H87" s="103">
        <f t="shared" si="4"/>
        <v>1.1882489146176223</v>
      </c>
      <c r="I87" s="238">
        <f t="shared" si="5"/>
        <v>9.5608171165125775</v>
      </c>
    </row>
    <row r="88" spans="2:9" ht="15" customHeight="1" x14ac:dyDescent="0.25">
      <c r="B88" s="101" t="s">
        <v>156</v>
      </c>
      <c r="C88" s="362" t="s">
        <v>131</v>
      </c>
      <c r="D88" s="368">
        <v>12289913.729335835</v>
      </c>
      <c r="E88" s="365" t="s">
        <v>131</v>
      </c>
      <c r="F88" s="233">
        <v>304074.312247895</v>
      </c>
      <c r="G88" s="374" t="s">
        <v>131</v>
      </c>
      <c r="H88" s="104" t="s">
        <v>131</v>
      </c>
      <c r="I88" s="239" t="s">
        <v>131</v>
      </c>
    </row>
    <row r="89" spans="2:9" ht="15" customHeight="1" x14ac:dyDescent="0.25">
      <c r="B89" s="100" t="s">
        <v>36</v>
      </c>
      <c r="C89" s="99">
        <v>103557.48026600001</v>
      </c>
      <c r="D89" s="369">
        <v>1346841.8970043699</v>
      </c>
      <c r="E89" s="364">
        <v>374099.534077444</v>
      </c>
      <c r="F89" s="232">
        <v>15652.4399647063</v>
      </c>
      <c r="G89" s="96">
        <f t="shared" si="3"/>
        <v>7.6889114079634258</v>
      </c>
      <c r="H89" s="103">
        <f t="shared" si="4"/>
        <v>27.681798781540884</v>
      </c>
      <c r="I89" s="238">
        <f t="shared" si="5"/>
        <v>661.60598922280008</v>
      </c>
    </row>
    <row r="90" spans="2:9" ht="15" customHeight="1" x14ac:dyDescent="0.25">
      <c r="B90" s="101" t="s">
        <v>101</v>
      </c>
      <c r="C90" s="98">
        <v>2459037.3050916288</v>
      </c>
      <c r="D90" s="368">
        <v>8408252.9951614272</v>
      </c>
      <c r="E90" s="365">
        <v>1526631.8574358101</v>
      </c>
      <c r="F90" s="233">
        <v>374855</v>
      </c>
      <c r="G90" s="95">
        <f t="shared" si="3"/>
        <v>29.245519925562355</v>
      </c>
      <c r="H90" s="104">
        <f t="shared" si="4"/>
        <v>161.07598522291568</v>
      </c>
      <c r="I90" s="239">
        <f t="shared" si="5"/>
        <v>655.99693350538973</v>
      </c>
    </row>
    <row r="91" spans="2:9" ht="15" customHeight="1" x14ac:dyDescent="0.25">
      <c r="B91" s="100" t="s">
        <v>37</v>
      </c>
      <c r="C91" s="99">
        <v>1405715.4204939178</v>
      </c>
      <c r="D91" s="369">
        <v>831809944.96087861</v>
      </c>
      <c r="E91" s="364">
        <v>695341862.34171498</v>
      </c>
      <c r="F91" s="232">
        <v>96249429.767526507</v>
      </c>
      <c r="G91" s="96">
        <f t="shared" si="3"/>
        <v>0.16899478408616897</v>
      </c>
      <c r="H91" s="103">
        <f t="shared" si="4"/>
        <v>0.20216177057999432</v>
      </c>
      <c r="I91" s="238">
        <f t="shared" si="5"/>
        <v>1.4604922064361057</v>
      </c>
    </row>
    <row r="92" spans="2:9" ht="15" customHeight="1" x14ac:dyDescent="0.25">
      <c r="B92" s="101" t="s">
        <v>102</v>
      </c>
      <c r="C92" s="98">
        <v>4322400</v>
      </c>
      <c r="D92" s="368">
        <v>22940179.173614725</v>
      </c>
      <c r="E92" s="365">
        <v>7434611.53233511</v>
      </c>
      <c r="F92" s="233">
        <v>1264579.02448523</v>
      </c>
      <c r="G92" s="95">
        <f t="shared" si="3"/>
        <v>18.842049869303228</v>
      </c>
      <c r="H92" s="104">
        <f t="shared" si="4"/>
        <v>58.138881651055051</v>
      </c>
      <c r="I92" s="239">
        <f t="shared" si="5"/>
        <v>341.80544800349759</v>
      </c>
    </row>
    <row r="93" spans="2:9" ht="15" customHeight="1" x14ac:dyDescent="0.25">
      <c r="B93" s="100" t="s">
        <v>103</v>
      </c>
      <c r="C93" s="99">
        <v>429873.15649909055</v>
      </c>
      <c r="D93" s="369">
        <v>341648103.47482419</v>
      </c>
      <c r="E93" s="364">
        <v>644766864.42290103</v>
      </c>
      <c r="F93" s="232">
        <v>125716724.33979499</v>
      </c>
      <c r="G93" s="96">
        <f t="shared" si="3"/>
        <v>0.12582336975588324</v>
      </c>
      <c r="H93" s="103">
        <f t="shared" si="4"/>
        <v>6.6671099310267559E-2</v>
      </c>
      <c r="I93" s="238">
        <f t="shared" si="5"/>
        <v>0.34193792334041623</v>
      </c>
    </row>
    <row r="94" spans="2:9" ht="15" customHeight="1" x14ac:dyDescent="0.25">
      <c r="B94" s="101" t="s">
        <v>38</v>
      </c>
      <c r="C94" s="98">
        <v>4692234.8713683467</v>
      </c>
      <c r="D94" s="368">
        <v>139761138.10275736</v>
      </c>
      <c r="E94" s="365">
        <v>123596775.20818301</v>
      </c>
      <c r="F94" s="233">
        <v>-12945830.232385499</v>
      </c>
      <c r="G94" s="95">
        <f t="shared" si="3"/>
        <v>3.3573244573312282</v>
      </c>
      <c r="H94" s="104">
        <f t="shared" si="4"/>
        <v>3.7964055805379027</v>
      </c>
      <c r="I94" s="239">
        <f t="shared" si="5"/>
        <v>-36.245144476174076</v>
      </c>
    </row>
    <row r="95" spans="2:9" ht="15" customHeight="1" x14ac:dyDescent="0.25">
      <c r="B95" s="100" t="s">
        <v>223</v>
      </c>
      <c r="C95" s="99">
        <v>3350500.0960000004</v>
      </c>
      <c r="D95" s="369">
        <v>26818703.092585173</v>
      </c>
      <c r="E95" s="364" t="s">
        <v>131</v>
      </c>
      <c r="F95" s="232">
        <v>-269850</v>
      </c>
      <c r="G95" s="96">
        <f t="shared" si="3"/>
        <v>12.493147354788926</v>
      </c>
      <c r="H95" s="103" t="s">
        <v>131</v>
      </c>
      <c r="I95" s="238">
        <f t="shared" si="5"/>
        <v>-1241.6157480081529</v>
      </c>
    </row>
    <row r="96" spans="2:9" ht="15" customHeight="1" x14ac:dyDescent="0.25">
      <c r="B96" s="101" t="s">
        <v>169</v>
      </c>
      <c r="C96" s="362" t="s">
        <v>131</v>
      </c>
      <c r="D96" s="365" t="s">
        <v>131</v>
      </c>
      <c r="E96" s="365" t="s">
        <v>131</v>
      </c>
      <c r="F96" s="233" t="s">
        <v>131</v>
      </c>
      <c r="G96" s="95" t="s">
        <v>131</v>
      </c>
      <c r="H96" s="104" t="s">
        <v>131</v>
      </c>
      <c r="I96" s="239" t="s">
        <v>131</v>
      </c>
    </row>
    <row r="97" spans="1:45" ht="15" customHeight="1" x14ac:dyDescent="0.25">
      <c r="B97" s="100" t="s">
        <v>145</v>
      </c>
      <c r="C97" s="361" t="s">
        <v>131</v>
      </c>
      <c r="D97" s="364">
        <v>3570575.1512672338</v>
      </c>
      <c r="E97" s="364" t="s">
        <v>131</v>
      </c>
      <c r="F97" s="232">
        <v>25559435</v>
      </c>
      <c r="G97" s="96" t="s">
        <v>131</v>
      </c>
      <c r="H97" s="103" t="s">
        <v>131</v>
      </c>
      <c r="I97" s="238" t="s">
        <v>131</v>
      </c>
    </row>
    <row r="98" spans="1:45" ht="15" customHeight="1" x14ac:dyDescent="0.25">
      <c r="B98" s="101" t="s">
        <v>148</v>
      </c>
      <c r="C98" s="362" t="s">
        <v>131</v>
      </c>
      <c r="D98" s="365" t="s">
        <v>131</v>
      </c>
      <c r="E98" s="365" t="s">
        <v>131</v>
      </c>
      <c r="F98" s="233" t="s">
        <v>131</v>
      </c>
      <c r="G98" s="95" t="s">
        <v>131</v>
      </c>
      <c r="H98" s="104" t="s">
        <v>131</v>
      </c>
      <c r="I98" s="239" t="s">
        <v>131</v>
      </c>
    </row>
    <row r="99" spans="1:45" ht="15" customHeight="1" x14ac:dyDescent="0.25">
      <c r="B99" s="277" t="s">
        <v>286</v>
      </c>
      <c r="C99" s="99">
        <v>167643.67545189109</v>
      </c>
      <c r="D99" s="364" t="s">
        <v>131</v>
      </c>
      <c r="E99" s="364" t="s">
        <v>131</v>
      </c>
      <c r="F99" s="232" t="s">
        <v>131</v>
      </c>
      <c r="G99" s="96" t="s">
        <v>131</v>
      </c>
      <c r="H99" s="103" t="s">
        <v>131</v>
      </c>
      <c r="I99" s="238" t="s">
        <v>131</v>
      </c>
    </row>
    <row r="100" spans="1:45" ht="15" customHeight="1" x14ac:dyDescent="0.25">
      <c r="B100" s="101" t="s">
        <v>194</v>
      </c>
      <c r="C100" s="362" t="s">
        <v>131</v>
      </c>
      <c r="D100" s="365">
        <v>1593000</v>
      </c>
      <c r="E100" s="365" t="s">
        <v>131</v>
      </c>
      <c r="F100" s="233" t="s">
        <v>131</v>
      </c>
      <c r="G100" s="95" t="s">
        <v>131</v>
      </c>
      <c r="H100" s="104" t="s">
        <v>131</v>
      </c>
      <c r="I100" s="239" t="s">
        <v>131</v>
      </c>
    </row>
    <row r="101" spans="1:45" ht="15" customHeight="1" x14ac:dyDescent="0.25">
      <c r="B101" s="100" t="s">
        <v>184</v>
      </c>
      <c r="C101" s="99">
        <v>29435.744627460896</v>
      </c>
      <c r="D101" s="369">
        <v>204173.4</v>
      </c>
      <c r="E101" s="364" t="s">
        <v>131</v>
      </c>
      <c r="F101" s="232">
        <v>5489</v>
      </c>
      <c r="G101" s="96">
        <f t="shared" si="3"/>
        <v>14.417032104799594</v>
      </c>
      <c r="H101" s="103" t="s">
        <v>131</v>
      </c>
      <c r="I101" s="238">
        <f t="shared" si="5"/>
        <v>536.26789264822173</v>
      </c>
    </row>
    <row r="102" spans="1:45" ht="15" customHeight="1" x14ac:dyDescent="0.25">
      <c r="B102" s="101" t="s">
        <v>207</v>
      </c>
      <c r="C102" s="98">
        <v>19956.610570755962</v>
      </c>
      <c r="D102" s="368">
        <v>1321131.0907350329</v>
      </c>
      <c r="E102" s="365">
        <v>607641.36196898099</v>
      </c>
      <c r="F102" s="233">
        <v>36565.531526441097</v>
      </c>
      <c r="G102" s="95">
        <f t="shared" si="3"/>
        <v>1.5105700494606311</v>
      </c>
      <c r="H102" s="104">
        <f t="shared" si="4"/>
        <v>3.28427454413064</v>
      </c>
      <c r="I102" s="239">
        <f t="shared" si="5"/>
        <v>54.577657530631086</v>
      </c>
    </row>
    <row r="103" spans="1:45" ht="15" customHeight="1" x14ac:dyDescent="0.25">
      <c r="B103" s="141" t="s">
        <v>238</v>
      </c>
      <c r="C103" s="361" t="s">
        <v>131</v>
      </c>
      <c r="D103" s="364">
        <v>962525.84</v>
      </c>
      <c r="E103" s="364" t="s">
        <v>131</v>
      </c>
      <c r="F103" s="232">
        <v>22068</v>
      </c>
      <c r="G103" s="96" t="s">
        <v>131</v>
      </c>
      <c r="H103" s="103" t="s">
        <v>131</v>
      </c>
      <c r="I103" s="238" t="s">
        <v>131</v>
      </c>
    </row>
    <row r="104" spans="1:45" ht="15" customHeight="1" x14ac:dyDescent="0.25">
      <c r="B104" s="101" t="s">
        <v>222</v>
      </c>
      <c r="C104" s="362" t="s">
        <v>131</v>
      </c>
      <c r="D104" s="365">
        <v>3855000</v>
      </c>
      <c r="E104" s="365" t="s">
        <v>131</v>
      </c>
      <c r="F104" s="233" t="s">
        <v>131</v>
      </c>
      <c r="G104" s="95" t="s">
        <v>131</v>
      </c>
      <c r="H104" s="104" t="s">
        <v>131</v>
      </c>
      <c r="I104" s="239" t="s">
        <v>131</v>
      </c>
    </row>
    <row r="105" spans="1:45" ht="15" customHeight="1" x14ac:dyDescent="0.25">
      <c r="B105" s="100" t="s">
        <v>39</v>
      </c>
      <c r="C105" s="99">
        <v>68968100</v>
      </c>
      <c r="D105" s="369">
        <v>2652551202.5552669</v>
      </c>
      <c r="E105" s="364">
        <v>489400913.16019297</v>
      </c>
      <c r="F105" s="232">
        <v>39966091.3587384</v>
      </c>
      <c r="G105" s="96">
        <f t="shared" si="3"/>
        <v>2.6000666804682737</v>
      </c>
      <c r="H105" s="103">
        <f t="shared" si="4"/>
        <v>14.092352127962835</v>
      </c>
      <c r="I105" s="238">
        <f t="shared" si="5"/>
        <v>172.56653742027851</v>
      </c>
    </row>
    <row r="106" spans="1:45" ht="15" customHeight="1" x14ac:dyDescent="0.25">
      <c r="B106" s="101" t="s">
        <v>167</v>
      </c>
      <c r="C106" s="98">
        <v>8997284.7021351587</v>
      </c>
      <c r="D106" s="368">
        <v>1015423455.7832752</v>
      </c>
      <c r="E106" s="365">
        <v>194210168.76001701</v>
      </c>
      <c r="F106" s="233">
        <v>20510310.832446899</v>
      </c>
      <c r="G106" s="95">
        <f t="shared" si="3"/>
        <v>0.88606232709041099</v>
      </c>
      <c r="H106" s="104">
        <f t="shared" si="4"/>
        <v>4.6327567498553526</v>
      </c>
      <c r="I106" s="239">
        <f t="shared" si="5"/>
        <v>43.867129931066842</v>
      </c>
    </row>
    <row r="107" spans="1:45" ht="15" customHeight="1" x14ac:dyDescent="0.25">
      <c r="B107" s="100" t="s">
        <v>168</v>
      </c>
      <c r="C107" s="212">
        <v>1378753.0676898854</v>
      </c>
      <c r="D107" s="369">
        <v>454012768.72358888</v>
      </c>
      <c r="E107" s="364" t="s">
        <v>131</v>
      </c>
      <c r="F107" s="232">
        <v>5019000</v>
      </c>
      <c r="G107" s="213">
        <f t="shared" si="3"/>
        <v>0.30368156198912877</v>
      </c>
      <c r="H107" s="103" t="s">
        <v>131</v>
      </c>
      <c r="I107" s="238">
        <f t="shared" si="5"/>
        <v>27.470672797168469</v>
      </c>
    </row>
    <row r="108" spans="1:45" ht="15" customHeight="1" x14ac:dyDescent="0.25">
      <c r="B108" s="214" t="s">
        <v>267</v>
      </c>
      <c r="C108" s="215">
        <v>1034944.0936682124</v>
      </c>
      <c r="D108" s="368">
        <v>193158783.78378382</v>
      </c>
      <c r="E108" s="365">
        <v>63604256</v>
      </c>
      <c r="F108" s="235">
        <v>-5032400</v>
      </c>
      <c r="G108" s="95">
        <f t="shared" si="3"/>
        <v>0.5357996532152004</v>
      </c>
      <c r="H108" s="104">
        <f t="shared" si="4"/>
        <v>1.6271617007330648</v>
      </c>
      <c r="I108" s="239">
        <f t="shared" si="5"/>
        <v>-20.565616677295374</v>
      </c>
    </row>
    <row r="109" spans="1:45" s="161" customFormat="1" ht="15" customHeight="1" x14ac:dyDescent="0.25">
      <c r="A109" s="70"/>
      <c r="B109" s="100" t="s">
        <v>40</v>
      </c>
      <c r="C109" s="99">
        <v>607719.78330201283</v>
      </c>
      <c r="D109" s="369">
        <v>334834010.48555952</v>
      </c>
      <c r="E109" s="364">
        <v>407192968.33344501</v>
      </c>
      <c r="F109" s="232">
        <v>58300808.407781199</v>
      </c>
      <c r="G109" s="96">
        <f t="shared" si="3"/>
        <v>0.18149882158647146</v>
      </c>
      <c r="H109" s="103">
        <f t="shared" si="4"/>
        <v>0.14924613894716351</v>
      </c>
      <c r="I109" s="238">
        <f t="shared" si="5"/>
        <v>1.0423865464289217</v>
      </c>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row>
    <row r="110" spans="1:45" ht="15" customHeight="1" x14ac:dyDescent="0.25">
      <c r="B110" s="101" t="s">
        <v>41</v>
      </c>
      <c r="C110" s="98">
        <v>171910.6210979023</v>
      </c>
      <c r="D110" s="368">
        <v>24489493.459007371</v>
      </c>
      <c r="E110" s="365">
        <v>11331677.388131399</v>
      </c>
      <c r="F110" s="235">
        <v>-6999892.9809370898</v>
      </c>
      <c r="G110" s="95">
        <f t="shared" si="3"/>
        <v>0.7019770391970791</v>
      </c>
      <c r="H110" s="104">
        <f t="shared" si="4"/>
        <v>1.5170800862894178</v>
      </c>
      <c r="I110" s="239">
        <f t="shared" si="5"/>
        <v>-2.4559035626125851</v>
      </c>
    </row>
    <row r="111" spans="1:45" s="161" customFormat="1" ht="15" customHeight="1" x14ac:dyDescent="0.25">
      <c r="A111" s="70"/>
      <c r="B111" s="100" t="s">
        <v>104</v>
      </c>
      <c r="C111" s="99">
        <v>990375.2</v>
      </c>
      <c r="D111" s="369">
        <v>353268411.91857654</v>
      </c>
      <c r="E111" s="364">
        <v>103131800</v>
      </c>
      <c r="F111" s="232">
        <v>18168900</v>
      </c>
      <c r="G111" s="96">
        <f t="shared" si="3"/>
        <v>0.2803463787269686</v>
      </c>
      <c r="H111" s="103">
        <f t="shared" si="4"/>
        <v>0.96030050866948891</v>
      </c>
      <c r="I111" s="238">
        <f t="shared" si="5"/>
        <v>5.4509364903764128</v>
      </c>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row>
    <row r="112" spans="1:45" ht="15" customHeight="1" x14ac:dyDescent="0.25">
      <c r="B112" s="101" t="s">
        <v>42</v>
      </c>
      <c r="C112" s="98">
        <v>9287431.404389495</v>
      </c>
      <c r="D112" s="368">
        <v>1946570340.341125</v>
      </c>
      <c r="E112" s="365">
        <v>609131320.913849</v>
      </c>
      <c r="F112" s="235">
        <v>9165254.3454767801</v>
      </c>
      <c r="G112" s="95">
        <f t="shared" si="3"/>
        <v>0.47711768806473887</v>
      </c>
      <c r="H112" s="104">
        <f t="shared" si="4"/>
        <v>1.5247010103594787</v>
      </c>
      <c r="I112" s="239">
        <f t="shared" si="5"/>
        <v>101.33304602695517</v>
      </c>
    </row>
    <row r="113" spans="1:45" s="161" customFormat="1" ht="15" customHeight="1" x14ac:dyDescent="0.25">
      <c r="A113" s="70"/>
      <c r="B113" s="100" t="s">
        <v>105</v>
      </c>
      <c r="C113" s="99">
        <v>2521823.1245417078</v>
      </c>
      <c r="D113" s="369">
        <v>14781107.821751324</v>
      </c>
      <c r="E113" s="364">
        <v>4869630.21727781</v>
      </c>
      <c r="F113" s="232">
        <v>888835.22847860097</v>
      </c>
      <c r="G113" s="96">
        <f t="shared" si="3"/>
        <v>17.061123935722108</v>
      </c>
      <c r="H113" s="103">
        <f t="shared" si="4"/>
        <v>51.786747905294575</v>
      </c>
      <c r="I113" s="238">
        <f t="shared" si="5"/>
        <v>283.72222924357476</v>
      </c>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row>
    <row r="114" spans="1:45" ht="15" customHeight="1" x14ac:dyDescent="0.25">
      <c r="B114" s="101" t="s">
        <v>43</v>
      </c>
      <c r="C114" s="98">
        <v>4578489.8562320005</v>
      </c>
      <c r="D114" s="368">
        <v>4859950558.5389709</v>
      </c>
      <c r="E114" s="365">
        <v>875513551.31949198</v>
      </c>
      <c r="F114" s="235">
        <v>20419904.126624599</v>
      </c>
      <c r="G114" s="95">
        <f t="shared" si="3"/>
        <v>9.4208568607504831E-2</v>
      </c>
      <c r="H114" s="104">
        <f t="shared" si="4"/>
        <v>0.5229490565088033</v>
      </c>
      <c r="I114" s="239">
        <f t="shared" si="5"/>
        <v>22.421701041496629</v>
      </c>
    </row>
    <row r="115" spans="1:45" s="161" customFormat="1" ht="15" customHeight="1" x14ac:dyDescent="0.25">
      <c r="A115" s="70"/>
      <c r="B115" s="100" t="s">
        <v>170</v>
      </c>
      <c r="C115" s="99">
        <v>4418394.2537599998</v>
      </c>
      <c r="D115" s="369">
        <v>40765867.418899864</v>
      </c>
      <c r="E115" s="364">
        <v>14297323.943662001</v>
      </c>
      <c r="F115" s="232">
        <v>2029718.3098591499</v>
      </c>
      <c r="G115" s="96">
        <f t="shared" si="3"/>
        <v>10.838464954903779</v>
      </c>
      <c r="H115" s="103">
        <f t="shared" si="4"/>
        <v>30.903645123874195</v>
      </c>
      <c r="I115" s="238">
        <f t="shared" si="5"/>
        <v>217.68509611890971</v>
      </c>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row>
    <row r="116" spans="1:45" ht="15" customHeight="1" x14ac:dyDescent="0.25">
      <c r="B116" s="101" t="s">
        <v>106</v>
      </c>
      <c r="C116" s="98">
        <v>18351.718335402751</v>
      </c>
      <c r="D116" s="368">
        <v>185572.50153280195</v>
      </c>
      <c r="E116" s="365">
        <v>29442.474703896198</v>
      </c>
      <c r="F116" s="235">
        <v>784.79725489466603</v>
      </c>
      <c r="G116" s="95">
        <f t="shared" si="3"/>
        <v>9.8892444644654898</v>
      </c>
      <c r="H116" s="104">
        <f t="shared" si="4"/>
        <v>62.330760304514151</v>
      </c>
      <c r="I116" s="239">
        <f t="shared" si="5"/>
        <v>2338.4024626673654</v>
      </c>
    </row>
    <row r="117" spans="1:45" s="161" customFormat="1" ht="15" customHeight="1" x14ac:dyDescent="0.25">
      <c r="A117" s="70"/>
      <c r="B117" s="100" t="s">
        <v>107</v>
      </c>
      <c r="C117" s="99">
        <v>1114845.8216391143</v>
      </c>
      <c r="D117" s="369">
        <v>7227764.9767927378</v>
      </c>
      <c r="E117" s="364">
        <v>1960773.8850624198</v>
      </c>
      <c r="F117" s="232">
        <v>325045.47998101596</v>
      </c>
      <c r="G117" s="96">
        <f t="shared" si="3"/>
        <v>15.424489108579429</v>
      </c>
      <c r="H117" s="103">
        <f t="shared" si="4"/>
        <v>56.857439306604391</v>
      </c>
      <c r="I117" s="238">
        <f t="shared" si="5"/>
        <v>342.98148729963145</v>
      </c>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row>
    <row r="118" spans="1:45" ht="15" customHeight="1" x14ac:dyDescent="0.25">
      <c r="B118" s="101" t="s">
        <v>108</v>
      </c>
      <c r="C118" s="98">
        <v>4157.2353703458675</v>
      </c>
      <c r="D118" s="368">
        <v>119551599.07682163</v>
      </c>
      <c r="E118" s="365">
        <v>60454022.413648501</v>
      </c>
      <c r="F118" s="235">
        <v>113012.065007347</v>
      </c>
      <c r="G118" s="95">
        <f t="shared" si="3"/>
        <v>3.4773565577107053E-3</v>
      </c>
      <c r="H118" s="104">
        <f t="shared" si="4"/>
        <v>6.8766894316817252E-3</v>
      </c>
      <c r="I118" s="239">
        <f t="shared" si="5"/>
        <v>3.6785765927519356</v>
      </c>
    </row>
    <row r="119" spans="1:45" s="161" customFormat="1" ht="15" customHeight="1" x14ac:dyDescent="0.25">
      <c r="A119" s="70"/>
      <c r="B119" s="100" t="s">
        <v>175</v>
      </c>
      <c r="C119" s="99">
        <v>124331.52511825299</v>
      </c>
      <c r="D119" s="369">
        <v>16853087.4854118</v>
      </c>
      <c r="E119" s="364">
        <v>5653716.8013195805</v>
      </c>
      <c r="F119" s="232">
        <v>1693080.81093877</v>
      </c>
      <c r="G119" s="96">
        <f t="shared" si="3"/>
        <v>0.73773737438837594</v>
      </c>
      <c r="H119" s="103">
        <f t="shared" si="4"/>
        <v>2.1991113012458272</v>
      </c>
      <c r="I119" s="238">
        <f t="shared" si="5"/>
        <v>7.3435080189299615</v>
      </c>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row>
    <row r="120" spans="1:45" ht="15" customHeight="1" x14ac:dyDescent="0.25">
      <c r="B120" s="101" t="s">
        <v>177</v>
      </c>
      <c r="C120" s="98">
        <v>414911.95349143766</v>
      </c>
      <c r="D120" s="368">
        <v>2578265.3557125502</v>
      </c>
      <c r="E120" s="365">
        <v>1060892.87453663</v>
      </c>
      <c r="F120" s="235">
        <v>43161.840141728702</v>
      </c>
      <c r="G120" s="95">
        <f t="shared" si="3"/>
        <v>16.092678458101116</v>
      </c>
      <c r="H120" s="104">
        <f t="shared" si="4"/>
        <v>39.109693678794876</v>
      </c>
      <c r="I120" s="239">
        <f t="shared" si="5"/>
        <v>961.29347620261069</v>
      </c>
    </row>
    <row r="121" spans="1:45" s="161" customFormat="1" ht="15" customHeight="1" x14ac:dyDescent="0.25">
      <c r="A121" s="70"/>
      <c r="B121" s="100" t="s">
        <v>44</v>
      </c>
      <c r="C121" s="99">
        <v>1090007.7855399626</v>
      </c>
      <c r="D121" s="369">
        <v>30463302.413728926</v>
      </c>
      <c r="E121" s="364">
        <v>18374798.943889901</v>
      </c>
      <c r="F121" s="232">
        <v>1137669.4977786802</v>
      </c>
      <c r="G121" s="96">
        <f t="shared" si="3"/>
        <v>3.5781011879024902</v>
      </c>
      <c r="H121" s="103">
        <f t="shared" si="4"/>
        <v>5.9320800672075853</v>
      </c>
      <c r="I121" s="238">
        <f t="shared" si="5"/>
        <v>95.810583624525592</v>
      </c>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row>
    <row r="122" spans="1:45" ht="15" customHeight="1" x14ac:dyDescent="0.25">
      <c r="B122" s="101" t="s">
        <v>176</v>
      </c>
      <c r="C122" s="98">
        <v>7954715.1623410722</v>
      </c>
      <c r="D122" s="368">
        <v>53393799.668325037</v>
      </c>
      <c r="E122" s="365">
        <v>18950826.453653399</v>
      </c>
      <c r="F122" s="235">
        <v>2558729.2874959898</v>
      </c>
      <c r="G122" s="95">
        <f t="shared" si="3"/>
        <v>14.898200187577345</v>
      </c>
      <c r="H122" s="104">
        <f t="shared" si="4"/>
        <v>41.975558067587805</v>
      </c>
      <c r="I122" s="239">
        <f t="shared" si="5"/>
        <v>310.88537584707422</v>
      </c>
    </row>
    <row r="123" spans="1:45" s="161" customFormat="1" ht="15" customHeight="1" x14ac:dyDescent="0.25">
      <c r="A123" s="70"/>
      <c r="B123" s="100" t="s">
        <v>178</v>
      </c>
      <c r="C123" s="99">
        <v>580231.36547229881</v>
      </c>
      <c r="D123" s="369">
        <v>3285455</v>
      </c>
      <c r="E123" s="364">
        <v>429591.65289325302</v>
      </c>
      <c r="F123" s="232">
        <v>247842.98301405</v>
      </c>
      <c r="G123" s="96">
        <f t="shared" si="3"/>
        <v>17.660609123311652</v>
      </c>
      <c r="H123" s="103">
        <f t="shared" si="4"/>
        <v>135.06579133102417</v>
      </c>
      <c r="I123" s="238">
        <f t="shared" si="5"/>
        <v>234.1124846126493</v>
      </c>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row>
    <row r="124" spans="1:45" ht="15" customHeight="1" x14ac:dyDescent="0.25">
      <c r="B124" s="101" t="s">
        <v>179</v>
      </c>
      <c r="C124" s="362" t="s">
        <v>131</v>
      </c>
      <c r="D124" s="365">
        <v>38115981.87856473</v>
      </c>
      <c r="E124" s="365" t="s">
        <v>131</v>
      </c>
      <c r="F124" s="235" t="s">
        <v>131</v>
      </c>
      <c r="G124" s="95" t="s">
        <v>131</v>
      </c>
      <c r="H124" s="104" t="s">
        <v>131</v>
      </c>
      <c r="I124" s="239" t="s">
        <v>131</v>
      </c>
    </row>
    <row r="125" spans="1:45" s="161" customFormat="1" ht="15" customHeight="1" x14ac:dyDescent="0.25">
      <c r="A125" s="70"/>
      <c r="B125" s="100" t="s">
        <v>109</v>
      </c>
      <c r="C125" s="361" t="s">
        <v>131</v>
      </c>
      <c r="D125" s="364" t="s">
        <v>131</v>
      </c>
      <c r="E125" s="364" t="s">
        <v>131</v>
      </c>
      <c r="F125" s="232">
        <v>38999586.460587502</v>
      </c>
      <c r="G125" s="96" t="s">
        <v>131</v>
      </c>
      <c r="H125" s="103" t="s">
        <v>131</v>
      </c>
      <c r="I125" s="238" t="s">
        <v>131</v>
      </c>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row>
    <row r="126" spans="1:45" ht="15" customHeight="1" x14ac:dyDescent="0.25">
      <c r="B126" s="101" t="s">
        <v>45</v>
      </c>
      <c r="C126" s="98">
        <v>1302000</v>
      </c>
      <c r="D126" s="368">
        <v>47544459.558951408</v>
      </c>
      <c r="E126" s="365">
        <v>38623799.596327901</v>
      </c>
      <c r="F126" s="235">
        <v>1190627.3101504901</v>
      </c>
      <c r="G126" s="95">
        <f t="shared" si="3"/>
        <v>2.7384894308991394</v>
      </c>
      <c r="H126" s="104">
        <f t="shared" si="4"/>
        <v>3.3709785510687706</v>
      </c>
      <c r="I126" s="239">
        <f t="shared" si="5"/>
        <v>109.35411853062843</v>
      </c>
    </row>
    <row r="127" spans="1:45" s="161" customFormat="1" ht="15" customHeight="1" x14ac:dyDescent="0.25">
      <c r="A127" s="70"/>
      <c r="B127" s="100" t="s">
        <v>46</v>
      </c>
      <c r="C127" s="99">
        <v>1746099.3302579671</v>
      </c>
      <c r="D127" s="369">
        <v>62316359.824128129</v>
      </c>
      <c r="E127" s="364">
        <v>123671889.706424</v>
      </c>
      <c r="F127" s="232">
        <v>-6798512.5084517002</v>
      </c>
      <c r="G127" s="96">
        <f t="shared" si="3"/>
        <v>2.8019918608626733</v>
      </c>
      <c r="H127" s="103">
        <f t="shared" si="4"/>
        <v>1.4118805287142531</v>
      </c>
      <c r="I127" s="238">
        <f t="shared" si="5"/>
        <v>-25.683549571869882</v>
      </c>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row>
    <row r="128" spans="1:45" ht="15" customHeight="1" x14ac:dyDescent="0.25">
      <c r="B128" s="276" t="s">
        <v>287</v>
      </c>
      <c r="C128" s="98">
        <v>28843.969537234076</v>
      </c>
      <c r="D128" s="368">
        <v>50559431.846498877</v>
      </c>
      <c r="E128" s="365">
        <v>40582290.213774003</v>
      </c>
      <c r="F128" s="235">
        <v>431161.79456992296</v>
      </c>
      <c r="G128" s="95">
        <f t="shared" si="3"/>
        <v>5.7049631461061311E-2</v>
      </c>
      <c r="H128" s="104">
        <f t="shared" si="4"/>
        <v>7.1075263089622684E-2</v>
      </c>
      <c r="I128" s="239">
        <f t="shared" si="5"/>
        <v>6.6898250031651054</v>
      </c>
    </row>
    <row r="129" spans="1:45" s="161" customFormat="1" ht="15" customHeight="1" x14ac:dyDescent="0.25">
      <c r="A129" s="70"/>
      <c r="B129" s="100" t="s">
        <v>180</v>
      </c>
      <c r="C129" s="99">
        <v>314025.53542047116</v>
      </c>
      <c r="D129" s="369">
        <v>11279509.013911882</v>
      </c>
      <c r="E129" s="364">
        <v>6246158.6065501608</v>
      </c>
      <c r="F129" s="232">
        <v>380738.97754477698</v>
      </c>
      <c r="G129" s="96">
        <f t="shared" si="3"/>
        <v>2.7840355021939289</v>
      </c>
      <c r="H129" s="103">
        <f t="shared" si="4"/>
        <v>5.0274985827475138</v>
      </c>
      <c r="I129" s="238">
        <f t="shared" si="5"/>
        <v>82.477905846542868</v>
      </c>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row>
    <row r="130" spans="1:45" ht="15" customHeight="1" x14ac:dyDescent="0.25">
      <c r="B130" s="101" t="s">
        <v>181</v>
      </c>
      <c r="C130" s="98">
        <v>261752.23864319583</v>
      </c>
      <c r="D130" s="368">
        <v>11465850.504006727</v>
      </c>
      <c r="E130" s="365">
        <v>4072882.5821531801</v>
      </c>
      <c r="F130" s="235">
        <v>464856.58964880899</v>
      </c>
      <c r="G130" s="95">
        <f t="shared" si="3"/>
        <v>2.2828855003100452</v>
      </c>
      <c r="H130" s="104">
        <f t="shared" si="4"/>
        <v>6.426707211991789</v>
      </c>
      <c r="I130" s="239">
        <f t="shared" si="5"/>
        <v>56.308169975808035</v>
      </c>
    </row>
    <row r="131" spans="1:45" s="161" customFormat="1" ht="15" customHeight="1" x14ac:dyDescent="0.25">
      <c r="A131" s="70"/>
      <c r="B131" s="100" t="s">
        <v>182</v>
      </c>
      <c r="C131" s="99">
        <v>1634026.2457150575</v>
      </c>
      <c r="D131" s="369">
        <v>314707268.04999059</v>
      </c>
      <c r="E131" s="364">
        <v>223701888.94735599</v>
      </c>
      <c r="F131" s="232">
        <v>9368469.8226614613</v>
      </c>
      <c r="G131" s="96">
        <f t="shared" si="3"/>
        <v>0.5192210068232348</v>
      </c>
      <c r="H131" s="103">
        <f t="shared" si="4"/>
        <v>0.73044812156217187</v>
      </c>
      <c r="I131" s="238">
        <f t="shared" si="5"/>
        <v>17.441762386451835</v>
      </c>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row>
    <row r="132" spans="1:45" ht="15" customHeight="1" x14ac:dyDescent="0.25">
      <c r="B132" s="101" t="s">
        <v>110</v>
      </c>
      <c r="C132" s="98">
        <v>37680.719497782928</v>
      </c>
      <c r="D132" s="368">
        <v>6303292.2641890524</v>
      </c>
      <c r="E132" s="365">
        <v>1241436.5367429398</v>
      </c>
      <c r="F132" s="235">
        <v>277112.167429036</v>
      </c>
      <c r="G132" s="95">
        <f t="shared" si="3"/>
        <v>0.59779426240250222</v>
      </c>
      <c r="H132" s="104">
        <f t="shared" si="4"/>
        <v>3.0352513706937359</v>
      </c>
      <c r="I132" s="239">
        <f t="shared" si="5"/>
        <v>13.597641650806386</v>
      </c>
    </row>
    <row r="133" spans="1:45" s="161" customFormat="1" ht="15" customHeight="1" x14ac:dyDescent="0.25">
      <c r="A133" s="70"/>
      <c r="B133" s="100" t="s">
        <v>183</v>
      </c>
      <c r="C133" s="99">
        <v>4038.5354424070961</v>
      </c>
      <c r="D133" s="369">
        <v>4865546.0258659907</v>
      </c>
      <c r="E133" s="364">
        <v>3319072.3973110998</v>
      </c>
      <c r="F133" s="232">
        <v>492742.33508114499</v>
      </c>
      <c r="G133" s="96">
        <f t="shared" si="3"/>
        <v>8.3002717905403034E-2</v>
      </c>
      <c r="H133" s="103">
        <f t="shared" si="4"/>
        <v>0.1216766300632327</v>
      </c>
      <c r="I133" s="238">
        <f t="shared" si="5"/>
        <v>0.81960390956503237</v>
      </c>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row>
    <row r="134" spans="1:45" ht="15" customHeight="1" x14ac:dyDescent="0.25">
      <c r="B134" s="101" t="s">
        <v>111</v>
      </c>
      <c r="C134" s="98">
        <v>1039899.3663347999</v>
      </c>
      <c r="D134" s="368">
        <v>15339614.406661738</v>
      </c>
      <c r="E134" s="365">
        <v>3404922.6701924698</v>
      </c>
      <c r="F134" s="235">
        <v>559362.39209986804</v>
      </c>
      <c r="G134" s="95">
        <f t="shared" ref="G134:G197" si="6">+C134*100/D134</f>
        <v>6.7791754001534033</v>
      </c>
      <c r="H134" s="104">
        <f t="shared" ref="H134:H197" si="7">+C134*100/E134</f>
        <v>30.541056789287307</v>
      </c>
      <c r="I134" s="239">
        <f t="shared" ref="I134:I197" si="8">+C134*100/F134</f>
        <v>185.90798756258488</v>
      </c>
    </row>
    <row r="135" spans="1:45" s="161" customFormat="1" ht="15" customHeight="1" x14ac:dyDescent="0.25">
      <c r="A135" s="70"/>
      <c r="B135" s="100" t="s">
        <v>47</v>
      </c>
      <c r="C135" s="99">
        <v>215468.91426375287</v>
      </c>
      <c r="D135" s="369">
        <v>12748803.180303471</v>
      </c>
      <c r="E135" s="364">
        <v>19274628.987912398</v>
      </c>
      <c r="F135" s="232">
        <v>4126659.1233385601</v>
      </c>
      <c r="G135" s="96">
        <f t="shared" si="6"/>
        <v>1.6901109164242654</v>
      </c>
      <c r="H135" s="103">
        <f t="shared" si="7"/>
        <v>1.1178887769973618</v>
      </c>
      <c r="I135" s="238">
        <f t="shared" si="8"/>
        <v>5.2213887269039487</v>
      </c>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row>
    <row r="136" spans="1:45" ht="15" customHeight="1" x14ac:dyDescent="0.25">
      <c r="B136" s="101" t="s">
        <v>48</v>
      </c>
      <c r="C136" s="98">
        <v>7467193.0252075186</v>
      </c>
      <c r="D136" s="368">
        <v>109708728.84853487</v>
      </c>
      <c r="E136" s="365">
        <v>38836212.3396926</v>
      </c>
      <c r="F136" s="235">
        <v>2680109.8562123701</v>
      </c>
      <c r="G136" s="95">
        <f t="shared" si="6"/>
        <v>6.8063800424821359</v>
      </c>
      <c r="H136" s="104">
        <f t="shared" si="7"/>
        <v>19.227397769621483</v>
      </c>
      <c r="I136" s="239">
        <f t="shared" si="8"/>
        <v>278.61518466860275</v>
      </c>
    </row>
    <row r="137" spans="1:45" s="161" customFormat="1" ht="15" customHeight="1" x14ac:dyDescent="0.25">
      <c r="A137" s="70"/>
      <c r="B137" s="100" t="s">
        <v>186</v>
      </c>
      <c r="C137" s="99">
        <v>262140.89572464849</v>
      </c>
      <c r="D137" s="369">
        <v>13259351.418445887</v>
      </c>
      <c r="E137" s="364">
        <v>5391592.1724155201</v>
      </c>
      <c r="F137" s="232">
        <v>442947.61801660003</v>
      </c>
      <c r="G137" s="96">
        <f t="shared" si="6"/>
        <v>1.9770265335902359</v>
      </c>
      <c r="H137" s="103">
        <f t="shared" si="7"/>
        <v>4.8620312394141108</v>
      </c>
      <c r="I137" s="238">
        <f t="shared" si="8"/>
        <v>59.181014879015429</v>
      </c>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row>
    <row r="138" spans="1:45" ht="15" customHeight="1" x14ac:dyDescent="0.25">
      <c r="B138" s="101" t="s">
        <v>185</v>
      </c>
      <c r="C138" s="362" t="s">
        <v>131</v>
      </c>
      <c r="D138" s="368">
        <v>4975432.1905102469</v>
      </c>
      <c r="E138" s="365">
        <v>1889585.45527552</v>
      </c>
      <c r="F138" s="235">
        <v>588217.19475853897</v>
      </c>
      <c r="G138" s="95" t="s">
        <v>131</v>
      </c>
      <c r="H138" s="104" t="s">
        <v>131</v>
      </c>
      <c r="I138" s="239" t="s">
        <v>131</v>
      </c>
    </row>
    <row r="139" spans="1:45" s="161" customFormat="1" ht="15" customHeight="1" x14ac:dyDescent="0.25">
      <c r="A139" s="70"/>
      <c r="B139" s="100" t="s">
        <v>49</v>
      </c>
      <c r="C139" s="99">
        <v>30600049.726234436</v>
      </c>
      <c r="D139" s="369">
        <v>1158071006.8096213</v>
      </c>
      <c r="E139" s="364">
        <v>437449156.40200001</v>
      </c>
      <c r="F139" s="232">
        <v>32005161.328000002</v>
      </c>
      <c r="G139" s="96">
        <f t="shared" si="6"/>
        <v>2.64232931714047</v>
      </c>
      <c r="H139" s="103">
        <f t="shared" si="7"/>
        <v>6.99511000956511</v>
      </c>
      <c r="I139" s="238">
        <f t="shared" si="8"/>
        <v>95.609734357013565</v>
      </c>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row>
    <row r="140" spans="1:45" ht="15" customHeight="1" x14ac:dyDescent="0.25">
      <c r="B140" s="101" t="s">
        <v>187</v>
      </c>
      <c r="C140" s="98">
        <v>23971.01062162068</v>
      </c>
      <c r="D140" s="368">
        <v>336427.5</v>
      </c>
      <c r="E140" s="365" t="s">
        <v>131</v>
      </c>
      <c r="F140" s="235" t="s">
        <v>131</v>
      </c>
      <c r="G140" s="95">
        <f t="shared" si="6"/>
        <v>7.125163853020541</v>
      </c>
      <c r="H140" s="104" t="s">
        <v>131</v>
      </c>
      <c r="I140" s="239" t="s">
        <v>131</v>
      </c>
    </row>
    <row r="141" spans="1:45" s="161" customFormat="1" ht="15" customHeight="1" x14ac:dyDescent="0.25">
      <c r="A141" s="70"/>
      <c r="B141" s="141" t="s">
        <v>50</v>
      </c>
      <c r="C141" s="99">
        <v>50930.558608757972</v>
      </c>
      <c r="D141" s="369">
        <v>12651912.500412839</v>
      </c>
      <c r="E141" s="364">
        <v>5382812.4185510501</v>
      </c>
      <c r="F141" s="232">
        <v>2319071.9714768198</v>
      </c>
      <c r="G141" s="96">
        <f t="shared" si="6"/>
        <v>0.4025522513461588</v>
      </c>
      <c r="H141" s="103">
        <f t="shared" si="7"/>
        <v>0.9461700436231717</v>
      </c>
      <c r="I141" s="238">
        <f t="shared" si="8"/>
        <v>2.1961611901300602</v>
      </c>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row>
    <row r="142" spans="1:45" ht="15" customHeight="1" x14ac:dyDescent="0.25">
      <c r="B142" s="101" t="s">
        <v>188</v>
      </c>
      <c r="C142" s="98">
        <v>1640000</v>
      </c>
      <c r="D142" s="368">
        <v>9669759.9870263264</v>
      </c>
      <c r="E142" s="365">
        <v>3101600</v>
      </c>
      <c r="F142" s="235">
        <v>160840</v>
      </c>
      <c r="G142" s="95">
        <f t="shared" si="6"/>
        <v>16.960090035330211</v>
      </c>
      <c r="H142" s="104">
        <f t="shared" si="7"/>
        <v>52.875935001289655</v>
      </c>
      <c r="I142" s="239">
        <f t="shared" si="8"/>
        <v>1019.6468540164138</v>
      </c>
    </row>
    <row r="143" spans="1:45" s="161" customFormat="1" ht="15" customHeight="1" x14ac:dyDescent="0.25">
      <c r="A143" s="70"/>
      <c r="B143" s="100" t="s">
        <v>189</v>
      </c>
      <c r="C143" s="361" t="s">
        <v>131</v>
      </c>
      <c r="D143" s="364">
        <v>6400946.5855307644</v>
      </c>
      <c r="E143" s="364" t="s">
        <v>131</v>
      </c>
      <c r="F143" s="232" t="s">
        <v>131</v>
      </c>
      <c r="G143" s="373" t="s">
        <v>131</v>
      </c>
      <c r="H143" s="103" t="s">
        <v>131</v>
      </c>
      <c r="I143" s="238" t="s">
        <v>131</v>
      </c>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row>
    <row r="144" spans="1:45" ht="15" customHeight="1" x14ac:dyDescent="0.25">
      <c r="B144" s="101" t="s">
        <v>190</v>
      </c>
      <c r="C144" s="98">
        <v>269453.04950617597</v>
      </c>
      <c r="D144" s="368">
        <v>11433635.875931622</v>
      </c>
      <c r="E144" s="365">
        <v>6800649.7490754696</v>
      </c>
      <c r="F144" s="235">
        <v>1494350.36346922</v>
      </c>
      <c r="G144" s="95">
        <f t="shared" si="6"/>
        <v>2.3566698505187502</v>
      </c>
      <c r="H144" s="104">
        <f t="shared" si="7"/>
        <v>3.9621662554053367</v>
      </c>
      <c r="I144" s="239">
        <f t="shared" si="8"/>
        <v>18.031450728905721</v>
      </c>
    </row>
    <row r="145" spans="1:45" s="161" customFormat="1" ht="15" customHeight="1" x14ac:dyDescent="0.25">
      <c r="A145" s="70"/>
      <c r="B145" s="100" t="s">
        <v>112</v>
      </c>
      <c r="C145" s="99">
        <v>426277.12776908209</v>
      </c>
      <c r="D145" s="369">
        <v>4844592.0667117424</v>
      </c>
      <c r="E145" s="364">
        <v>2024158.1238863</v>
      </c>
      <c r="F145" s="232">
        <v>560290.27200089395</v>
      </c>
      <c r="G145" s="96">
        <f t="shared" si="6"/>
        <v>8.7990303806614811</v>
      </c>
      <c r="H145" s="103">
        <f t="shared" si="7"/>
        <v>21.059477653388445</v>
      </c>
      <c r="I145" s="238">
        <f t="shared" si="8"/>
        <v>76.081479381530642</v>
      </c>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row>
    <row r="146" spans="1:45" ht="15" customHeight="1" x14ac:dyDescent="0.25">
      <c r="B146" s="101" t="s">
        <v>113</v>
      </c>
      <c r="C146" s="98">
        <v>723458.00421653665</v>
      </c>
      <c r="D146" s="365">
        <v>66719084.835989766</v>
      </c>
      <c r="E146" s="365">
        <v>13657390.6516023</v>
      </c>
      <c r="F146" s="235">
        <v>4002424.9448455302</v>
      </c>
      <c r="G146" s="95">
        <f t="shared" si="6"/>
        <v>1.084334423943248</v>
      </c>
      <c r="H146" s="104">
        <f t="shared" si="7"/>
        <v>5.2971905298151496</v>
      </c>
      <c r="I146" s="239">
        <f t="shared" si="8"/>
        <v>18.075492087571369</v>
      </c>
    </row>
    <row r="147" spans="1:45" s="161" customFormat="1" ht="15" customHeight="1" x14ac:dyDescent="0.25">
      <c r="A147" s="70"/>
      <c r="B147" s="100" t="s">
        <v>191</v>
      </c>
      <c r="C147" s="99">
        <v>43070.804341479496</v>
      </c>
      <c r="D147" s="369">
        <v>13566192.142583508</v>
      </c>
      <c r="E147" s="364">
        <v>4484987.0234648306</v>
      </c>
      <c r="F147" s="232">
        <v>461194.22674153204</v>
      </c>
      <c r="G147" s="96">
        <f t="shared" si="6"/>
        <v>0.31748632106044467</v>
      </c>
      <c r="H147" s="103">
        <f t="shared" si="7"/>
        <v>0.96033286420092223</v>
      </c>
      <c r="I147" s="238">
        <f t="shared" si="8"/>
        <v>9.3389730061859044</v>
      </c>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row>
    <row r="148" spans="1:45" ht="15" customHeight="1" x14ac:dyDescent="0.25">
      <c r="B148" s="101" t="s">
        <v>114</v>
      </c>
      <c r="C148" s="98">
        <v>6946529.9960064003</v>
      </c>
      <c r="D148" s="368">
        <v>24880266.905496057</v>
      </c>
      <c r="E148" s="365">
        <v>2434427.9030132201</v>
      </c>
      <c r="F148" s="235">
        <v>196265.09856357501</v>
      </c>
      <c r="G148" s="95">
        <f t="shared" si="6"/>
        <v>27.919837123901232</v>
      </c>
      <c r="H148" s="104">
        <f t="shared" si="7"/>
        <v>285.3454804477189</v>
      </c>
      <c r="I148" s="239">
        <f t="shared" si="8"/>
        <v>3539.3608170004059</v>
      </c>
    </row>
    <row r="149" spans="1:45" s="161" customFormat="1" ht="15" customHeight="1" x14ac:dyDescent="0.25">
      <c r="A149" s="70"/>
      <c r="B149" s="100" t="s">
        <v>193</v>
      </c>
      <c r="C149" s="99">
        <v>1395200.8447598724</v>
      </c>
      <c r="D149" s="369">
        <v>13843586.679540126</v>
      </c>
      <c r="E149" s="364">
        <v>5700100</v>
      </c>
      <c r="F149" s="232">
        <v>771900</v>
      </c>
      <c r="G149" s="96">
        <f t="shared" si="6"/>
        <v>10.078319131138782</v>
      </c>
      <c r="H149" s="103">
        <f t="shared" si="7"/>
        <v>24.47677838564012</v>
      </c>
      <c r="I149" s="238">
        <f t="shared" si="8"/>
        <v>180.74891109727588</v>
      </c>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row>
    <row r="150" spans="1:45" ht="15" customHeight="1" x14ac:dyDescent="0.25">
      <c r="B150" s="276" t="s">
        <v>288</v>
      </c>
      <c r="C150" s="98">
        <v>197759.40539200002</v>
      </c>
      <c r="D150" s="368">
        <v>8119710.126326547</v>
      </c>
      <c r="E150" s="365">
        <v>1428994.3442799202</v>
      </c>
      <c r="F150" s="235">
        <v>337874.07896095299</v>
      </c>
      <c r="G150" s="95">
        <f t="shared" si="6"/>
        <v>2.4355476034890016</v>
      </c>
      <c r="H150" s="104">
        <f t="shared" si="7"/>
        <v>13.83906144790603</v>
      </c>
      <c r="I150" s="239">
        <f t="shared" si="8"/>
        <v>58.530505210745808</v>
      </c>
    </row>
    <row r="151" spans="1:45" s="161" customFormat="1" ht="15" customHeight="1" x14ac:dyDescent="0.25">
      <c r="A151" s="70"/>
      <c r="B151" s="100" t="s">
        <v>51</v>
      </c>
      <c r="C151" s="99">
        <v>21967240.454475455</v>
      </c>
      <c r="D151" s="369">
        <v>375745486.52065581</v>
      </c>
      <c r="E151" s="364">
        <v>50764155.610615797</v>
      </c>
      <c r="F151" s="232">
        <v>3497233.4347789302</v>
      </c>
      <c r="G151" s="96">
        <f t="shared" si="6"/>
        <v>5.8463085366343721</v>
      </c>
      <c r="H151" s="103">
        <f t="shared" si="7"/>
        <v>43.273132765123087</v>
      </c>
      <c r="I151" s="238">
        <f t="shared" si="8"/>
        <v>628.13194669872144</v>
      </c>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row>
    <row r="152" spans="1:45" ht="15" customHeight="1" x14ac:dyDescent="0.25">
      <c r="B152" s="101" t="s">
        <v>52</v>
      </c>
      <c r="C152" s="98">
        <v>614052.65569236712</v>
      </c>
      <c r="D152" s="368">
        <v>399488897.84404576</v>
      </c>
      <c r="E152" s="365">
        <v>144283957.480358</v>
      </c>
      <c r="F152" s="235">
        <v>6011489.7999605797</v>
      </c>
      <c r="G152" s="95">
        <f t="shared" si="6"/>
        <v>0.15370956715099596</v>
      </c>
      <c r="H152" s="104">
        <f t="shared" si="7"/>
        <v>0.42558623038598087</v>
      </c>
      <c r="I152" s="239">
        <f t="shared" si="8"/>
        <v>10.214650213602521</v>
      </c>
    </row>
    <row r="153" spans="1:45" s="161" customFormat="1" ht="15" customHeight="1" x14ac:dyDescent="0.25">
      <c r="A153" s="70"/>
      <c r="B153" s="100" t="s">
        <v>192</v>
      </c>
      <c r="C153" s="99">
        <v>641716.67139028071</v>
      </c>
      <c r="D153" s="364" t="s">
        <v>131</v>
      </c>
      <c r="E153" s="364" t="s">
        <v>131</v>
      </c>
      <c r="F153" s="232">
        <v>658875.46338510001</v>
      </c>
      <c r="G153" s="96" t="s">
        <v>131</v>
      </c>
      <c r="H153" s="103" t="s">
        <v>131</v>
      </c>
      <c r="I153" s="238">
        <f t="shared" si="8"/>
        <v>97.395745789854928</v>
      </c>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row>
    <row r="154" spans="1:45" ht="15" customHeight="1" x14ac:dyDescent="0.25">
      <c r="B154" s="101" t="s">
        <v>5</v>
      </c>
      <c r="C154" s="98">
        <v>297427.01418095635</v>
      </c>
      <c r="D154" s="368">
        <v>202590814.08499122</v>
      </c>
      <c r="E154" s="365">
        <v>54774317.667020105</v>
      </c>
      <c r="F154" s="235">
        <v>2144466.9644118198</v>
      </c>
      <c r="G154" s="95">
        <f t="shared" si="6"/>
        <v>0.14681169801518212</v>
      </c>
      <c r="H154" s="104">
        <f t="shared" si="7"/>
        <v>0.54300450804161937</v>
      </c>
      <c r="I154" s="239">
        <f t="shared" si="8"/>
        <v>13.869507859848708</v>
      </c>
    </row>
    <row r="155" spans="1:45" s="161" customFormat="1" ht="15" customHeight="1" x14ac:dyDescent="0.25">
      <c r="A155" s="70"/>
      <c r="B155" s="100" t="s">
        <v>195</v>
      </c>
      <c r="C155" s="99">
        <v>40438.724053990125</v>
      </c>
      <c r="D155" s="369">
        <v>70783875.162548766</v>
      </c>
      <c r="E155" s="364">
        <v>36964696.755387701</v>
      </c>
      <c r="F155" s="232">
        <v>2917295.1885565701</v>
      </c>
      <c r="G155" s="96">
        <f t="shared" si="6"/>
        <v>5.7129853319172273E-2</v>
      </c>
      <c r="H155" s="103">
        <f t="shared" si="7"/>
        <v>0.10939823021298307</v>
      </c>
      <c r="I155" s="238">
        <f t="shared" si="8"/>
        <v>1.3861718283640176</v>
      </c>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row>
    <row r="156" spans="1:45" ht="15" customHeight="1" x14ac:dyDescent="0.25">
      <c r="B156" s="101" t="s">
        <v>115</v>
      </c>
      <c r="C156" s="98">
        <v>2425.4228684170862</v>
      </c>
      <c r="D156" s="368">
        <v>289823.5</v>
      </c>
      <c r="E156" s="365">
        <v>142588.32175990901</v>
      </c>
      <c r="F156" s="235">
        <v>27484.632723016999</v>
      </c>
      <c r="G156" s="95">
        <f t="shared" si="6"/>
        <v>0.83686204480212478</v>
      </c>
      <c r="H156" s="104">
        <f t="shared" si="7"/>
        <v>1.7009968547782099</v>
      </c>
      <c r="I156" s="239">
        <f t="shared" si="8"/>
        <v>8.8246508252806901</v>
      </c>
    </row>
    <row r="157" spans="1:45" s="161" customFormat="1" ht="15" customHeight="1" x14ac:dyDescent="0.25">
      <c r="A157" s="70"/>
      <c r="B157" s="100" t="s">
        <v>197</v>
      </c>
      <c r="C157" s="99">
        <v>533000</v>
      </c>
      <c r="D157" s="369">
        <v>62283800.000000007</v>
      </c>
      <c r="E157" s="364">
        <v>27249300</v>
      </c>
      <c r="F157" s="232">
        <v>4826400</v>
      </c>
      <c r="G157" s="96">
        <f t="shared" si="6"/>
        <v>0.85576024584241794</v>
      </c>
      <c r="H157" s="103">
        <f t="shared" si="7"/>
        <v>1.9560135489719002</v>
      </c>
      <c r="I157" s="238">
        <f t="shared" si="8"/>
        <v>11.043427813691364</v>
      </c>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row>
    <row r="158" spans="1:45" ht="15" customHeight="1" x14ac:dyDescent="0.25">
      <c r="B158" s="101" t="s">
        <v>198</v>
      </c>
      <c r="C158" s="98">
        <v>2923.4772762086004</v>
      </c>
      <c r="D158" s="368">
        <v>22277692.408887919</v>
      </c>
      <c r="E158" s="365">
        <v>10251203.0824419</v>
      </c>
      <c r="F158" s="235">
        <v>-180176.80103255299</v>
      </c>
      <c r="G158" s="95">
        <f t="shared" si="6"/>
        <v>1.3122890928515776E-2</v>
      </c>
      <c r="H158" s="104">
        <f t="shared" si="7"/>
        <v>2.8518382210336722E-2</v>
      </c>
      <c r="I158" s="239">
        <f t="shared" si="8"/>
        <v>-1.6225603182289869</v>
      </c>
    </row>
    <row r="159" spans="1:45" s="161" customFormat="1" ht="15" customHeight="1" x14ac:dyDescent="0.25">
      <c r="A159" s="70"/>
      <c r="B159" s="100" t="s">
        <v>196</v>
      </c>
      <c r="C159" s="99">
        <v>19664599.144429192</v>
      </c>
      <c r="D159" s="369">
        <v>304951818.49406552</v>
      </c>
      <c r="E159" s="364">
        <v>28895000</v>
      </c>
      <c r="F159" s="232">
        <v>3232000</v>
      </c>
      <c r="G159" s="96">
        <f t="shared" si="6"/>
        <v>6.4484282276256941</v>
      </c>
      <c r="H159" s="103">
        <f t="shared" si="7"/>
        <v>68.055369940921238</v>
      </c>
      <c r="I159" s="238">
        <f t="shared" si="8"/>
        <v>608.43437946872507</v>
      </c>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row>
    <row r="160" spans="1:45" ht="15" customHeight="1" x14ac:dyDescent="0.25">
      <c r="B160" s="101" t="s">
        <v>199</v>
      </c>
      <c r="C160" s="98">
        <v>732023.24192441907</v>
      </c>
      <c r="D160" s="368">
        <v>39008900.331673265</v>
      </c>
      <c r="E160" s="365">
        <v>14097960.313243099</v>
      </c>
      <c r="F160" s="235">
        <v>506976.92660000001</v>
      </c>
      <c r="G160" s="95">
        <f t="shared" si="6"/>
        <v>1.8765544163008694</v>
      </c>
      <c r="H160" s="104">
        <f t="shared" si="7"/>
        <v>5.1924053243133601</v>
      </c>
      <c r="I160" s="239">
        <f t="shared" si="8"/>
        <v>144.38985356467288</v>
      </c>
    </row>
    <row r="161" spans="1:45" s="161" customFormat="1" ht="15" customHeight="1" x14ac:dyDescent="0.25">
      <c r="A161" s="70"/>
      <c r="B161" s="100" t="s">
        <v>116</v>
      </c>
      <c r="C161" s="99">
        <v>3039121.1733365622</v>
      </c>
      <c r="D161" s="369">
        <v>210702303.18643239</v>
      </c>
      <c r="E161" s="364">
        <v>52429375.177431099</v>
      </c>
      <c r="F161" s="232">
        <v>6860492.8194982298</v>
      </c>
      <c r="G161" s="96">
        <f t="shared" si="6"/>
        <v>1.442376816663226</v>
      </c>
      <c r="H161" s="103">
        <f t="shared" si="7"/>
        <v>5.7966000225095025</v>
      </c>
      <c r="I161" s="238">
        <f t="shared" si="8"/>
        <v>44.298875507879927</v>
      </c>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row>
    <row r="162" spans="1:45" ht="15" customHeight="1" x14ac:dyDescent="0.25">
      <c r="B162" s="101" t="s">
        <v>159</v>
      </c>
      <c r="C162" s="98">
        <v>589281.67989844992</v>
      </c>
      <c r="D162" s="365" t="s">
        <v>131</v>
      </c>
      <c r="E162" s="365" t="s">
        <v>131</v>
      </c>
      <c r="F162" s="235">
        <v>79070.196565200007</v>
      </c>
      <c r="G162" s="95" t="s">
        <v>131</v>
      </c>
      <c r="H162" s="104" t="s">
        <v>131</v>
      </c>
      <c r="I162" s="239">
        <f t="shared" si="8"/>
        <v>745.26396227248244</v>
      </c>
    </row>
    <row r="163" spans="1:45" s="161" customFormat="1" ht="15" customHeight="1" x14ac:dyDescent="0.25">
      <c r="A163" s="70"/>
      <c r="B163" s="100" t="s">
        <v>6</v>
      </c>
      <c r="C163" s="99">
        <v>6805296.7999999998</v>
      </c>
      <c r="D163" s="369">
        <v>526371021.08856136</v>
      </c>
      <c r="E163" s="364">
        <v>286784000</v>
      </c>
      <c r="F163" s="232">
        <v>10673000</v>
      </c>
      <c r="G163" s="96">
        <f t="shared" si="6"/>
        <v>1.292870718058587</v>
      </c>
      <c r="H163" s="103">
        <f t="shared" si="7"/>
        <v>2.3729694822584246</v>
      </c>
      <c r="I163" s="238">
        <f t="shared" si="8"/>
        <v>63.761798931884194</v>
      </c>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row>
    <row r="164" spans="1:45" ht="15" customHeight="1" x14ac:dyDescent="0.25">
      <c r="B164" s="101" t="s">
        <v>201</v>
      </c>
      <c r="C164" s="362" t="s">
        <v>131</v>
      </c>
      <c r="D164" s="368">
        <v>104250200</v>
      </c>
      <c r="E164" s="365" t="s">
        <v>131</v>
      </c>
      <c r="F164" s="235" t="s">
        <v>131</v>
      </c>
      <c r="G164" s="95" t="s">
        <v>131</v>
      </c>
      <c r="H164" s="104" t="s">
        <v>131</v>
      </c>
      <c r="I164" s="239" t="s">
        <v>131</v>
      </c>
    </row>
    <row r="165" spans="1:45" s="161" customFormat="1" ht="15" customHeight="1" x14ac:dyDescent="0.25">
      <c r="A165" s="70"/>
      <c r="B165" s="245" t="s">
        <v>117</v>
      </c>
      <c r="C165" s="246">
        <v>4811145.2278399998</v>
      </c>
      <c r="D165" s="370">
        <v>219308126.6336278</v>
      </c>
      <c r="E165" s="371">
        <v>95380918.805437103</v>
      </c>
      <c r="F165" s="372">
        <v>10022959.166000798</v>
      </c>
      <c r="G165" s="247">
        <f t="shared" si="6"/>
        <v>2.1937833776116342</v>
      </c>
      <c r="H165" s="247">
        <f t="shared" si="7"/>
        <v>5.0441380604164872</v>
      </c>
      <c r="I165" s="248">
        <f t="shared" si="8"/>
        <v>48.001245422210637</v>
      </c>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row>
    <row r="166" spans="1:45" ht="15" customHeight="1" x14ac:dyDescent="0.25">
      <c r="B166" s="101" t="s">
        <v>118</v>
      </c>
      <c r="C166" s="98">
        <v>668426.42231467401</v>
      </c>
      <c r="D166" s="368">
        <v>166928571.4285714</v>
      </c>
      <c r="E166" s="365">
        <v>85204395.604395598</v>
      </c>
      <c r="F166" s="235">
        <v>985989.01098901103</v>
      </c>
      <c r="G166" s="95">
        <f t="shared" si="6"/>
        <v>0.40042661157062209</v>
      </c>
      <c r="H166" s="104">
        <f t="shared" si="7"/>
        <v>0.78449758087385657</v>
      </c>
      <c r="I166" s="239">
        <f t="shared" si="8"/>
        <v>67.792481951112109</v>
      </c>
    </row>
    <row r="167" spans="1:45" s="161" customFormat="1" ht="15" customHeight="1" x14ac:dyDescent="0.25">
      <c r="A167" s="70"/>
      <c r="B167" s="100" t="s">
        <v>171</v>
      </c>
      <c r="C167" s="99">
        <v>1969864.4007989501</v>
      </c>
      <c r="D167" s="369">
        <v>78757391.333008811</v>
      </c>
      <c r="E167" s="364">
        <v>10439799.670392901</v>
      </c>
      <c r="F167" s="232">
        <v>671488.39289233007</v>
      </c>
      <c r="G167" s="96">
        <f t="shared" si="6"/>
        <v>2.5011803558472363</v>
      </c>
      <c r="H167" s="103">
        <f t="shared" si="7"/>
        <v>18.868795024730723</v>
      </c>
      <c r="I167" s="238">
        <f t="shared" si="8"/>
        <v>293.35792273550265</v>
      </c>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row>
    <row r="168" spans="1:45" ht="15" customHeight="1" x14ac:dyDescent="0.25">
      <c r="B168" s="101" t="s">
        <v>174</v>
      </c>
      <c r="C168" s="98">
        <v>2486318.610994339</v>
      </c>
      <c r="D168" s="368">
        <v>7702934.800128364</v>
      </c>
      <c r="E168" s="365">
        <v>2573040.0099714999</v>
      </c>
      <c r="F168" s="235">
        <v>-107212.8</v>
      </c>
      <c r="G168" s="95">
        <f t="shared" si="6"/>
        <v>32.277549732770765</v>
      </c>
      <c r="H168" s="104">
        <f t="shared" si="7"/>
        <v>96.629613272973501</v>
      </c>
      <c r="I168" s="239">
        <f t="shared" si="8"/>
        <v>-2319.0501609829598</v>
      </c>
    </row>
    <row r="169" spans="1:45" s="161" customFormat="1" ht="15" customHeight="1" x14ac:dyDescent="0.25">
      <c r="A169" s="70"/>
      <c r="B169" s="141" t="s">
        <v>7</v>
      </c>
      <c r="C169" s="99">
        <v>4373934.067227507</v>
      </c>
      <c r="D169" s="369">
        <v>2637866340.4341288</v>
      </c>
      <c r="E169" s="364">
        <v>795953759.13097298</v>
      </c>
      <c r="F169" s="232">
        <v>121254600.398257</v>
      </c>
      <c r="G169" s="96">
        <f t="shared" si="6"/>
        <v>0.16581333178949711</v>
      </c>
      <c r="H169" s="103">
        <f t="shared" si="7"/>
        <v>0.54952112695629385</v>
      </c>
      <c r="I169" s="238">
        <f t="shared" si="8"/>
        <v>3.6072314393527796</v>
      </c>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row>
    <row r="170" spans="1:45" ht="15" customHeight="1" x14ac:dyDescent="0.25">
      <c r="B170" s="101" t="s">
        <v>146</v>
      </c>
      <c r="C170" s="362" t="s">
        <v>131</v>
      </c>
      <c r="D170" s="368">
        <v>2167501.6397678312</v>
      </c>
      <c r="E170" s="365" t="s">
        <v>131</v>
      </c>
      <c r="F170" s="235">
        <v>6871.7358717999996</v>
      </c>
      <c r="G170" s="95" t="s">
        <v>131</v>
      </c>
      <c r="H170" s="104" t="s">
        <v>131</v>
      </c>
      <c r="I170" s="239" t="s">
        <v>131</v>
      </c>
    </row>
    <row r="171" spans="1:45" s="161" customFormat="1" ht="15" customHeight="1" x14ac:dyDescent="0.25">
      <c r="A171" s="70"/>
      <c r="B171" s="100" t="s">
        <v>8</v>
      </c>
      <c r="C171" s="99">
        <v>3657873.9225599999</v>
      </c>
      <c r="D171" s="369">
        <v>215913545.0384295</v>
      </c>
      <c r="E171" s="364">
        <v>173188356.67640901</v>
      </c>
      <c r="F171" s="232">
        <v>11234740.946094101</v>
      </c>
      <c r="G171" s="96">
        <f t="shared" si="6"/>
        <v>1.6941382357039949</v>
      </c>
      <c r="H171" s="103">
        <f t="shared" si="7"/>
        <v>2.1120784288025178</v>
      </c>
      <c r="I171" s="238">
        <f t="shared" si="8"/>
        <v>32.558596055850366</v>
      </c>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row>
    <row r="172" spans="1:45" ht="15" customHeight="1" x14ac:dyDescent="0.25">
      <c r="B172" s="101" t="s">
        <v>154</v>
      </c>
      <c r="C172" s="98">
        <v>6190504.2138440395</v>
      </c>
      <c r="D172" s="368">
        <v>75931656.814656973</v>
      </c>
      <c r="E172" s="365">
        <v>18991400</v>
      </c>
      <c r="F172" s="235">
        <v>3597900</v>
      </c>
      <c r="G172" s="95">
        <f t="shared" si="6"/>
        <v>8.1527316451879344</v>
      </c>
      <c r="H172" s="104">
        <f t="shared" si="7"/>
        <v>32.596355265246579</v>
      </c>
      <c r="I172" s="239">
        <f t="shared" si="8"/>
        <v>172.05881802840656</v>
      </c>
    </row>
    <row r="173" spans="1:45" s="161" customFormat="1" ht="15" customHeight="1" x14ac:dyDescent="0.25">
      <c r="A173" s="70"/>
      <c r="B173" s="100" t="s">
        <v>53</v>
      </c>
      <c r="C173" s="99">
        <v>4943644.11008</v>
      </c>
      <c r="D173" s="369">
        <v>211406933.99136332</v>
      </c>
      <c r="E173" s="364">
        <v>87999400.126120895</v>
      </c>
      <c r="F173" s="232">
        <v>5952909.60810492</v>
      </c>
      <c r="G173" s="96">
        <f t="shared" si="6"/>
        <v>2.338449367172585</v>
      </c>
      <c r="H173" s="103">
        <f t="shared" si="7"/>
        <v>5.61781569305559</v>
      </c>
      <c r="I173" s="238">
        <f t="shared" si="8"/>
        <v>83.04584540220803</v>
      </c>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row>
    <row r="174" spans="1:45" ht="15" customHeight="1" x14ac:dyDescent="0.25">
      <c r="B174" s="101" t="s">
        <v>202</v>
      </c>
      <c r="C174" s="98">
        <v>180567.99939649063</v>
      </c>
      <c r="D174" s="368">
        <v>9135454.4421401266</v>
      </c>
      <c r="E174" s="365">
        <v>1979931.1351713601</v>
      </c>
      <c r="F174" s="235">
        <v>270664.87945000001</v>
      </c>
      <c r="G174" s="95">
        <f t="shared" si="6"/>
        <v>1.9765628578208934</v>
      </c>
      <c r="H174" s="104">
        <f t="shared" si="7"/>
        <v>9.1199131216683824</v>
      </c>
      <c r="I174" s="239">
        <f t="shared" si="8"/>
        <v>66.712755553439663</v>
      </c>
    </row>
    <row r="175" spans="1:45" s="161" customFormat="1" ht="15" customHeight="1" x14ac:dyDescent="0.25">
      <c r="A175" s="70"/>
      <c r="B175" s="100" t="s">
        <v>54</v>
      </c>
      <c r="C175" s="99">
        <v>8026312.0456959996</v>
      </c>
      <c r="D175" s="369">
        <v>1578624060.5882564</v>
      </c>
      <c r="E175" s="364">
        <v>410733770</v>
      </c>
      <c r="F175" s="232">
        <v>28557440</v>
      </c>
      <c r="G175" s="96">
        <f t="shared" si="6"/>
        <v>0.50843720465688869</v>
      </c>
      <c r="H175" s="103">
        <f t="shared" si="7"/>
        <v>1.9541397936906917</v>
      </c>
      <c r="I175" s="238">
        <f t="shared" si="8"/>
        <v>28.10585278545976</v>
      </c>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row>
    <row r="176" spans="1:45" ht="15" customHeight="1" x14ac:dyDescent="0.25">
      <c r="B176" s="101" t="s">
        <v>119</v>
      </c>
      <c r="C176" s="98">
        <v>142853.89450366236</v>
      </c>
      <c r="D176" s="368">
        <v>841538.41299889563</v>
      </c>
      <c r="E176" s="365">
        <v>281090.135754043</v>
      </c>
      <c r="F176" s="235">
        <v>9062.2476960581807</v>
      </c>
      <c r="G176" s="95">
        <f t="shared" si="6"/>
        <v>16.97532665141096</v>
      </c>
      <c r="H176" s="104">
        <f t="shared" si="7"/>
        <v>50.821383013120432</v>
      </c>
      <c r="I176" s="239">
        <f t="shared" si="8"/>
        <v>1576.3627225263301</v>
      </c>
    </row>
    <row r="177" spans="1:45" s="161" customFormat="1" ht="15" customHeight="1" x14ac:dyDescent="0.25">
      <c r="A177" s="70"/>
      <c r="B177" s="100" t="s">
        <v>211</v>
      </c>
      <c r="C177" s="99">
        <v>32134.664499999999</v>
      </c>
      <c r="D177" s="369">
        <v>1810139.8888888888</v>
      </c>
      <c r="E177" s="364">
        <v>986255.30900984397</v>
      </c>
      <c r="F177" s="232">
        <v>131028.839794488</v>
      </c>
      <c r="G177" s="96">
        <f t="shared" si="6"/>
        <v>1.7752586248858975</v>
      </c>
      <c r="H177" s="103">
        <f t="shared" si="7"/>
        <v>3.258250090664836</v>
      </c>
      <c r="I177" s="238">
        <f t="shared" si="8"/>
        <v>24.52487906509862</v>
      </c>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row>
    <row r="178" spans="1:45" ht="15" customHeight="1" x14ac:dyDescent="0.25">
      <c r="B178" s="276" t="s">
        <v>289</v>
      </c>
      <c r="C178" s="98">
        <v>10631.756072929664</v>
      </c>
      <c r="D178" s="368">
        <v>992007.40312592569</v>
      </c>
      <c r="E178" s="365">
        <v>527994.25092603697</v>
      </c>
      <c r="F178" s="235">
        <v>50927.262206070001</v>
      </c>
      <c r="G178" s="95">
        <f t="shared" si="6"/>
        <v>1.071741605902115</v>
      </c>
      <c r="H178" s="104">
        <f t="shared" si="7"/>
        <v>2.0136120903367551</v>
      </c>
      <c r="I178" s="239">
        <f t="shared" si="8"/>
        <v>20.87635504518142</v>
      </c>
    </row>
    <row r="179" spans="1:45" s="161" customFormat="1" ht="15" customHeight="1" x14ac:dyDescent="0.25">
      <c r="A179" s="70"/>
      <c r="B179" s="100" t="s">
        <v>203</v>
      </c>
      <c r="C179" s="361" t="s">
        <v>131</v>
      </c>
      <c r="D179" s="364">
        <v>1632860.0405679515</v>
      </c>
      <c r="E179" s="364" t="s">
        <v>131</v>
      </c>
      <c r="F179" s="232" t="s">
        <v>131</v>
      </c>
      <c r="G179" s="96" t="s">
        <v>131</v>
      </c>
      <c r="H179" s="103" t="s">
        <v>131</v>
      </c>
      <c r="I179" s="238" t="s">
        <v>131</v>
      </c>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row>
    <row r="180" spans="1:45" ht="15" customHeight="1" x14ac:dyDescent="0.25">
      <c r="B180" s="142" t="s">
        <v>237</v>
      </c>
      <c r="C180" s="362" t="s">
        <v>131</v>
      </c>
      <c r="D180" s="145"/>
      <c r="E180" s="145"/>
      <c r="F180" s="235"/>
      <c r="G180" s="95" t="s">
        <v>131</v>
      </c>
      <c r="H180" s="104" t="s">
        <v>131</v>
      </c>
      <c r="I180" s="239" t="s">
        <v>131</v>
      </c>
    </row>
    <row r="181" spans="1:45" s="161" customFormat="1" ht="15" customHeight="1" x14ac:dyDescent="0.25">
      <c r="A181" s="70"/>
      <c r="B181" s="141" t="s">
        <v>236</v>
      </c>
      <c r="C181" s="99">
        <v>64273.818142849566</v>
      </c>
      <c r="D181" s="140" t="s">
        <v>131</v>
      </c>
      <c r="E181" s="140">
        <v>927837.98882681597</v>
      </c>
      <c r="F181" s="231">
        <v>32759.776536312798</v>
      </c>
      <c r="G181" s="373" t="s">
        <v>131</v>
      </c>
      <c r="H181" s="103">
        <f t="shared" si="7"/>
        <v>6.9272673588326734</v>
      </c>
      <c r="I181" s="238">
        <f t="shared" si="8"/>
        <v>196.19736438557453</v>
      </c>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row>
    <row r="182" spans="1:45" ht="15" customHeight="1" x14ac:dyDescent="0.25">
      <c r="B182" s="276" t="s">
        <v>55</v>
      </c>
      <c r="C182" s="98">
        <v>18894.246956176125</v>
      </c>
      <c r="D182" s="143" t="s">
        <v>131</v>
      </c>
      <c r="E182" s="144" t="s">
        <v>131</v>
      </c>
      <c r="F182" s="234" t="s">
        <v>131</v>
      </c>
      <c r="G182" s="95" t="s">
        <v>131</v>
      </c>
      <c r="H182" s="104" t="s">
        <v>131</v>
      </c>
      <c r="I182" s="239" t="s">
        <v>131</v>
      </c>
    </row>
    <row r="183" spans="1:45" s="161" customFormat="1" ht="15" customHeight="1" x14ac:dyDescent="0.25">
      <c r="A183" s="70"/>
      <c r="B183" s="277" t="s">
        <v>290</v>
      </c>
      <c r="C183" s="99">
        <v>41668.390250000004</v>
      </c>
      <c r="D183" s="146">
        <v>785222.509144563</v>
      </c>
      <c r="E183" s="140">
        <v>282876.16514428298</v>
      </c>
      <c r="F183" s="231">
        <v>98139.608306075505</v>
      </c>
      <c r="G183" s="96">
        <f t="shared" si="6"/>
        <v>5.3065710374750177</v>
      </c>
      <c r="H183" s="103">
        <f t="shared" si="7"/>
        <v>14.730258460887558</v>
      </c>
      <c r="I183" s="238">
        <f t="shared" si="8"/>
        <v>42.458280575204263</v>
      </c>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row>
    <row r="184" spans="1:45" ht="15" customHeight="1" x14ac:dyDescent="0.25">
      <c r="B184" s="101" t="s">
        <v>120</v>
      </c>
      <c r="C184" s="98">
        <v>2237704.4170039999</v>
      </c>
      <c r="D184" s="143">
        <v>21081669.870062359</v>
      </c>
      <c r="E184" s="144">
        <v>4581933.3118895506</v>
      </c>
      <c r="F184" s="234">
        <v>586839.88694308302</v>
      </c>
      <c r="G184" s="95">
        <f t="shared" si="6"/>
        <v>10.614455262776492</v>
      </c>
      <c r="H184" s="104">
        <f t="shared" si="7"/>
        <v>48.837559708637258</v>
      </c>
      <c r="I184" s="239">
        <f t="shared" si="8"/>
        <v>381.31430170168932</v>
      </c>
    </row>
    <row r="185" spans="1:45" s="161" customFormat="1" ht="15" customHeight="1" x14ac:dyDescent="0.25">
      <c r="A185" s="70"/>
      <c r="B185" s="100" t="s">
        <v>205</v>
      </c>
      <c r="C185" s="99">
        <v>49247.673975043559</v>
      </c>
      <c r="D185" s="146">
        <v>3739577.9732394321</v>
      </c>
      <c r="E185" s="140">
        <v>807837.92257664702</v>
      </c>
      <c r="F185" s="231">
        <v>751825.73325397691</v>
      </c>
      <c r="G185" s="96">
        <f t="shared" si="6"/>
        <v>1.3169313309539703</v>
      </c>
      <c r="H185" s="103">
        <f t="shared" si="7"/>
        <v>6.0962320038115045</v>
      </c>
      <c r="I185" s="238">
        <f t="shared" si="8"/>
        <v>6.5504107929233415</v>
      </c>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row>
    <row r="186" spans="1:45" ht="15" customHeight="1" x14ac:dyDescent="0.25">
      <c r="B186" s="101" t="s">
        <v>204</v>
      </c>
      <c r="C186" s="98">
        <v>3587974.3967280579</v>
      </c>
      <c r="D186" s="143">
        <v>44120424.391859978</v>
      </c>
      <c r="E186" s="145">
        <v>21858742.467340302</v>
      </c>
      <c r="F186" s="234">
        <v>2894615.96523761</v>
      </c>
      <c r="G186" s="95">
        <f t="shared" si="6"/>
        <v>8.132230018598877</v>
      </c>
      <c r="H186" s="104">
        <f t="shared" si="7"/>
        <v>16.414367853452415</v>
      </c>
      <c r="I186" s="239">
        <f t="shared" si="8"/>
        <v>123.95338241124958</v>
      </c>
    </row>
    <row r="187" spans="1:45" s="161" customFormat="1" ht="15" customHeight="1" x14ac:dyDescent="0.25">
      <c r="A187" s="70"/>
      <c r="B187" s="100" t="s">
        <v>121</v>
      </c>
      <c r="C187" s="99">
        <v>23593.560463168207</v>
      </c>
      <c r="D187" s="146">
        <v>1503168.6898198433</v>
      </c>
      <c r="E187" s="140">
        <v>1562920.46698712</v>
      </c>
      <c r="F187" s="231">
        <v>124465.535704601</v>
      </c>
      <c r="G187" s="96">
        <f t="shared" si="6"/>
        <v>1.5695883384848792</v>
      </c>
      <c r="H187" s="103">
        <f t="shared" si="7"/>
        <v>1.5095816429258291</v>
      </c>
      <c r="I187" s="238">
        <f t="shared" si="8"/>
        <v>18.955898377494425</v>
      </c>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row>
    <row r="188" spans="1:45" ht="15" customHeight="1" x14ac:dyDescent="0.25">
      <c r="B188" s="101" t="s">
        <v>206</v>
      </c>
      <c r="C188" s="362" t="s">
        <v>131</v>
      </c>
      <c r="D188" s="143">
        <v>338406474.03867042</v>
      </c>
      <c r="E188" s="144">
        <v>580088853.48588789</v>
      </c>
      <c r="F188" s="234">
        <v>94811159.186776996</v>
      </c>
      <c r="G188" s="95" t="s">
        <v>131</v>
      </c>
      <c r="H188" s="104" t="s">
        <v>131</v>
      </c>
      <c r="I188" s="239" t="s">
        <v>131</v>
      </c>
    </row>
    <row r="189" spans="1:45" s="161" customFormat="1" ht="15" customHeight="1" x14ac:dyDescent="0.25">
      <c r="A189" s="70"/>
      <c r="B189" s="100" t="s">
        <v>213</v>
      </c>
      <c r="C189" s="99">
        <v>1622538.75</v>
      </c>
      <c r="D189" s="140" t="s">
        <v>131</v>
      </c>
      <c r="E189" s="140" t="s">
        <v>131</v>
      </c>
      <c r="F189" s="232" t="s">
        <v>131</v>
      </c>
      <c r="G189" s="96" t="s">
        <v>131</v>
      </c>
      <c r="H189" s="103" t="s">
        <v>131</v>
      </c>
      <c r="I189" s="238" t="s">
        <v>131</v>
      </c>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row>
    <row r="190" spans="1:45" ht="15" customHeight="1" x14ac:dyDescent="0.25">
      <c r="B190" s="101" t="s">
        <v>208</v>
      </c>
      <c r="C190" s="362" t="s">
        <v>131</v>
      </c>
      <c r="D190" s="145">
        <v>4509001.5132827023</v>
      </c>
      <c r="E190" s="145" t="s">
        <v>131</v>
      </c>
      <c r="F190" s="234">
        <v>384000</v>
      </c>
      <c r="G190" s="95" t="s">
        <v>131</v>
      </c>
      <c r="H190" s="104" t="s">
        <v>131</v>
      </c>
      <c r="I190" s="239" t="s">
        <v>131</v>
      </c>
    </row>
    <row r="191" spans="1:45" s="161" customFormat="1" ht="15" customHeight="1" x14ac:dyDescent="0.25">
      <c r="A191" s="70"/>
      <c r="B191" s="100" t="s">
        <v>122</v>
      </c>
      <c r="C191" s="99">
        <v>7189867.9310544003</v>
      </c>
      <c r="D191" s="146">
        <v>88019706.803834006</v>
      </c>
      <c r="E191" s="147">
        <v>19084181.0072571</v>
      </c>
      <c r="F191" s="236">
        <v>1372723.0431340202</v>
      </c>
      <c r="G191" s="96">
        <f t="shared" si="6"/>
        <v>8.1684752109867524</v>
      </c>
      <c r="H191" s="103">
        <f t="shared" si="7"/>
        <v>37.674490345277718</v>
      </c>
      <c r="I191" s="238">
        <f t="shared" si="8"/>
        <v>523.76682733025609</v>
      </c>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row>
    <row r="192" spans="1:45" ht="15" customHeight="1" x14ac:dyDescent="0.25">
      <c r="B192" s="101" t="s">
        <v>212</v>
      </c>
      <c r="C192" s="98">
        <v>113876.40532094601</v>
      </c>
      <c r="D192" s="143">
        <v>4433664.3642472513</v>
      </c>
      <c r="E192" s="145">
        <v>1916101.24905298</v>
      </c>
      <c r="F192" s="234">
        <v>-59462.742877785102</v>
      </c>
      <c r="G192" s="95">
        <f t="shared" si="6"/>
        <v>2.568448938968793</v>
      </c>
      <c r="H192" s="104">
        <f t="shared" si="7"/>
        <v>5.9431308954695714</v>
      </c>
      <c r="I192" s="239">
        <f t="shared" si="8"/>
        <v>-191.50883361535867</v>
      </c>
    </row>
    <row r="193" spans="1:45" s="161" customFormat="1" ht="15" customHeight="1" x14ac:dyDescent="0.25">
      <c r="A193" s="70"/>
      <c r="B193" s="100" t="s">
        <v>209</v>
      </c>
      <c r="C193" s="99">
        <v>177205.42692581509</v>
      </c>
      <c r="D193" s="146">
        <v>123053386.00113715</v>
      </c>
      <c r="E193" s="147">
        <v>5880500.8476206902</v>
      </c>
      <c r="F193" s="231">
        <v>1065298.4814186702</v>
      </c>
      <c r="G193" s="96">
        <f t="shared" si="6"/>
        <v>0.14400694908482853</v>
      </c>
      <c r="H193" s="103">
        <f t="shared" si="7"/>
        <v>3.0134410574486044</v>
      </c>
      <c r="I193" s="238">
        <f t="shared" si="8"/>
        <v>16.634345210914841</v>
      </c>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row>
    <row r="194" spans="1:45" ht="15" customHeight="1" x14ac:dyDescent="0.25">
      <c r="B194" s="101" t="s">
        <v>210</v>
      </c>
      <c r="C194" s="362" t="s">
        <v>131</v>
      </c>
      <c r="D194" s="143" t="s">
        <v>131</v>
      </c>
      <c r="E194" s="144">
        <v>2374922</v>
      </c>
      <c r="F194" s="235">
        <v>1420</v>
      </c>
      <c r="G194" s="95" t="s">
        <v>131</v>
      </c>
      <c r="H194" s="104" t="s">
        <v>131</v>
      </c>
      <c r="I194" s="239" t="s">
        <v>131</v>
      </c>
    </row>
    <row r="195" spans="1:45" s="161" customFormat="1" ht="15" customHeight="1" x14ac:dyDescent="0.25">
      <c r="A195" s="70"/>
      <c r="B195" s="100" t="s">
        <v>56</v>
      </c>
      <c r="C195" s="99">
        <v>2819426.4183080369</v>
      </c>
      <c r="D195" s="146">
        <v>535607385.5064317</v>
      </c>
      <c r="E195" s="147">
        <v>239734102.54699799</v>
      </c>
      <c r="F195" s="231">
        <v>24179980.463496801</v>
      </c>
      <c r="G195" s="96">
        <f t="shared" si="6"/>
        <v>0.52639797258250853</v>
      </c>
      <c r="H195" s="103">
        <f t="shared" si="7"/>
        <v>1.1760639760274867</v>
      </c>
      <c r="I195" s="238">
        <f t="shared" si="8"/>
        <v>11.660168305612865</v>
      </c>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row>
    <row r="196" spans="1:45" ht="15" customHeight="1" x14ac:dyDescent="0.25">
      <c r="B196" s="101" t="s">
        <v>57</v>
      </c>
      <c r="C196" s="98">
        <v>2488135.0794780743</v>
      </c>
      <c r="D196" s="143">
        <v>678965423.32202113</v>
      </c>
      <c r="E196" s="144">
        <v>437677188.94013703</v>
      </c>
      <c r="F196" s="234">
        <v>68288266.496561497</v>
      </c>
      <c r="G196" s="95">
        <f t="shared" si="6"/>
        <v>0.36645976275260139</v>
      </c>
      <c r="H196" s="104">
        <f t="shared" si="7"/>
        <v>0.56848635075162368</v>
      </c>
      <c r="I196" s="239">
        <f t="shared" si="8"/>
        <v>3.643576279101123</v>
      </c>
    </row>
    <row r="197" spans="1:45" s="161" customFormat="1" ht="15" customHeight="1" x14ac:dyDescent="0.25">
      <c r="A197" s="70"/>
      <c r="B197" s="100" t="s">
        <v>123</v>
      </c>
      <c r="C197" s="99">
        <v>6705.5594999999994</v>
      </c>
      <c r="D197" s="146">
        <v>3068766.1097533288</v>
      </c>
      <c r="E197" s="140">
        <v>2167006.8063962404</v>
      </c>
      <c r="F197" s="231">
        <v>158746.08149145401</v>
      </c>
      <c r="G197" s="96">
        <f t="shared" si="6"/>
        <v>0.21850995677669943</v>
      </c>
      <c r="H197" s="103">
        <f t="shared" si="7"/>
        <v>0.30943878349655163</v>
      </c>
      <c r="I197" s="238">
        <f t="shared" si="8"/>
        <v>4.2240787533146067</v>
      </c>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row>
    <row r="198" spans="1:45" ht="15" customHeight="1" x14ac:dyDescent="0.25">
      <c r="B198" s="101" t="s">
        <v>216</v>
      </c>
      <c r="C198" s="98">
        <v>6728649.8854531869</v>
      </c>
      <c r="D198" s="143">
        <v>455275517.2393474</v>
      </c>
      <c r="E198" s="144">
        <v>310793180.82864803</v>
      </c>
      <c r="F198" s="234">
        <v>8045508.3816</v>
      </c>
      <c r="G198" s="95">
        <f t="shared" ref="G198:G217" si="9">+C198*100/D198</f>
        <v>1.477929216632091</v>
      </c>
      <c r="H198" s="104">
        <f t="shared" ref="H198:H217" si="10">+C198*100/E198</f>
        <v>2.1649927670591156</v>
      </c>
      <c r="I198" s="239">
        <f t="shared" ref="I198:I217" si="11">+C198*100/F198</f>
        <v>83.632376803454022</v>
      </c>
    </row>
    <row r="199" spans="1:45" s="161" customFormat="1" ht="15" customHeight="1" x14ac:dyDescent="0.25">
      <c r="A199" s="70"/>
      <c r="B199" s="100" t="s">
        <v>214</v>
      </c>
      <c r="C199" s="99">
        <v>2219703.2472358635</v>
      </c>
      <c r="D199" s="146">
        <v>7157865.1882522199</v>
      </c>
      <c r="E199" s="147">
        <v>1124964.6882</v>
      </c>
      <c r="F199" s="231">
        <v>185827.08070079499</v>
      </c>
      <c r="G199" s="96">
        <f t="shared" si="9"/>
        <v>31.010688087265613</v>
      </c>
      <c r="H199" s="103">
        <f t="shared" si="10"/>
        <v>197.31314862758049</v>
      </c>
      <c r="I199" s="238">
        <f t="shared" si="11"/>
        <v>1194.499337160586</v>
      </c>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row>
    <row r="200" spans="1:45" ht="15" customHeight="1" x14ac:dyDescent="0.25">
      <c r="B200" s="101" t="s">
        <v>215</v>
      </c>
      <c r="C200" s="98">
        <v>435016.42347742995</v>
      </c>
      <c r="D200" s="143">
        <v>53320625.958562806</v>
      </c>
      <c r="E200" s="144">
        <v>8747870.0045783501</v>
      </c>
      <c r="F200" s="234">
        <v>1180210.22481628</v>
      </c>
      <c r="G200" s="95">
        <f t="shared" si="9"/>
        <v>0.81585018115784202</v>
      </c>
      <c r="H200" s="104">
        <f t="shared" si="10"/>
        <v>4.9728267938338879</v>
      </c>
      <c r="I200" s="239">
        <f t="shared" si="11"/>
        <v>36.859231883467864</v>
      </c>
    </row>
    <row r="201" spans="1:45" s="161" customFormat="1" ht="15" customHeight="1" x14ac:dyDescent="0.25">
      <c r="A201" s="70"/>
      <c r="B201" s="100" t="s">
        <v>124</v>
      </c>
      <c r="C201" s="99">
        <v>85168.743870050472</v>
      </c>
      <c r="D201" s="146">
        <v>2487269.4373682202</v>
      </c>
      <c r="E201" s="140">
        <v>109896.003011685</v>
      </c>
      <c r="F201" s="231">
        <v>6715.937467148</v>
      </c>
      <c r="G201" s="96">
        <f t="shared" si="9"/>
        <v>3.4241864829958883</v>
      </c>
      <c r="H201" s="103">
        <f t="shared" si="10"/>
        <v>77.499400829887037</v>
      </c>
      <c r="I201" s="238">
        <f t="shared" si="11"/>
        <v>1268.1586790625429</v>
      </c>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row>
    <row r="202" spans="1:45" ht="15" customHeight="1" x14ac:dyDescent="0.25">
      <c r="B202" s="101" t="s">
        <v>125</v>
      </c>
      <c r="C202" s="98">
        <v>402136.68936000002</v>
      </c>
      <c r="D202" s="143">
        <v>4765866.9803842884</v>
      </c>
      <c r="E202" s="145">
        <v>1584671.61354833</v>
      </c>
      <c r="F202" s="234">
        <v>88339.955403240994</v>
      </c>
      <c r="G202" s="95">
        <f t="shared" si="9"/>
        <v>8.4378496297765828</v>
      </c>
      <c r="H202" s="104">
        <f t="shared" si="10"/>
        <v>25.376657594033155</v>
      </c>
      <c r="I202" s="239">
        <f t="shared" si="11"/>
        <v>455.2149562724893</v>
      </c>
    </row>
    <row r="203" spans="1:45" s="161" customFormat="1" ht="15" customHeight="1" x14ac:dyDescent="0.25">
      <c r="A203" s="70"/>
      <c r="B203" s="100" t="s">
        <v>126</v>
      </c>
      <c r="C203" s="99">
        <v>145887.11037838014</v>
      </c>
      <c r="D203" s="146">
        <v>430174.16874010401</v>
      </c>
      <c r="E203" s="147">
        <v>101964.795439127</v>
      </c>
      <c r="F203" s="231">
        <v>-5614.6269629136505</v>
      </c>
      <c r="G203" s="96">
        <f t="shared" si="9"/>
        <v>33.913498526807167</v>
      </c>
      <c r="H203" s="103">
        <f t="shared" si="10"/>
        <v>143.07596043329951</v>
      </c>
      <c r="I203" s="238">
        <f t="shared" si="11"/>
        <v>-2598.3402164027934</v>
      </c>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row>
    <row r="204" spans="1:45" ht="15" customHeight="1" x14ac:dyDescent="0.25">
      <c r="B204" s="276" t="s">
        <v>291</v>
      </c>
      <c r="C204" s="98">
        <v>150397.16886052146</v>
      </c>
      <c r="D204" s="143">
        <v>22250455.0188067</v>
      </c>
      <c r="E204" s="145">
        <v>10547573.972095899</v>
      </c>
      <c r="F204" s="234">
        <v>-456860.90746198199</v>
      </c>
      <c r="G204" s="95">
        <f t="shared" si="9"/>
        <v>0.67592850902780022</v>
      </c>
      <c r="H204" s="104">
        <f t="shared" si="10"/>
        <v>1.425893473308689</v>
      </c>
      <c r="I204" s="239">
        <f t="shared" si="11"/>
        <v>-32.919684394978987</v>
      </c>
    </row>
    <row r="205" spans="1:45" s="161" customFormat="1" ht="15" customHeight="1" x14ac:dyDescent="0.25">
      <c r="A205" s="70"/>
      <c r="B205" s="100" t="s">
        <v>217</v>
      </c>
      <c r="C205" s="99">
        <v>1903371.6275419963</v>
      </c>
      <c r="D205" s="146">
        <v>39952095.560882866</v>
      </c>
      <c r="E205" s="147">
        <v>17584260.723105703</v>
      </c>
      <c r="F205" s="231">
        <v>810936.48284199799</v>
      </c>
      <c r="G205" s="96">
        <f t="shared" si="9"/>
        <v>4.7641346488107352</v>
      </c>
      <c r="H205" s="103">
        <f t="shared" si="10"/>
        <v>10.824291436039546</v>
      </c>
      <c r="I205" s="238">
        <f t="shared" si="11"/>
        <v>234.71278796971416</v>
      </c>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row>
    <row r="206" spans="1:45" ht="15" customHeight="1" x14ac:dyDescent="0.25">
      <c r="B206" s="101" t="s">
        <v>218</v>
      </c>
      <c r="C206" s="98">
        <v>10305.844786729347</v>
      </c>
      <c r="D206" s="143">
        <v>37926285.714285724</v>
      </c>
      <c r="E206" s="144" t="s">
        <v>131</v>
      </c>
      <c r="F206" s="234">
        <v>2085944</v>
      </c>
      <c r="G206" s="95">
        <f t="shared" si="9"/>
        <v>2.7173356400802085E-2</v>
      </c>
      <c r="H206" s="104" t="s">
        <v>131</v>
      </c>
      <c r="I206" s="239">
        <f t="shared" si="11"/>
        <v>0.49406143150196491</v>
      </c>
    </row>
    <row r="207" spans="1:45" s="161" customFormat="1" ht="15" customHeight="1" x14ac:dyDescent="0.25">
      <c r="A207" s="70"/>
      <c r="B207" s="100" t="s">
        <v>58</v>
      </c>
      <c r="C207" s="99">
        <v>1045053.5225868225</v>
      </c>
      <c r="D207" s="146">
        <v>851549231.50261509</v>
      </c>
      <c r="E207" s="147">
        <v>210153000</v>
      </c>
      <c r="F207" s="231">
        <v>11546000</v>
      </c>
      <c r="G207" s="96">
        <f t="shared" si="9"/>
        <v>0.12272379375444403</v>
      </c>
      <c r="H207" s="103">
        <f t="shared" si="10"/>
        <v>0.49728222894121071</v>
      </c>
      <c r="I207" s="238">
        <f t="shared" si="11"/>
        <v>9.0512170672685137</v>
      </c>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row>
    <row r="208" spans="1:45" ht="15" customHeight="1" x14ac:dyDescent="0.25">
      <c r="B208" s="101" t="s">
        <v>127</v>
      </c>
      <c r="C208" s="98">
        <v>4302.5632685984647</v>
      </c>
      <c r="D208" s="143">
        <v>40620.557133509254</v>
      </c>
      <c r="E208" s="145" t="s">
        <v>131</v>
      </c>
      <c r="F208" s="235">
        <v>300</v>
      </c>
      <c r="G208" s="95">
        <f t="shared" si="9"/>
        <v>10.59208334946528</v>
      </c>
      <c r="H208" s="104" t="s">
        <v>131</v>
      </c>
      <c r="I208" s="239">
        <f t="shared" si="11"/>
        <v>1434.1877561994881</v>
      </c>
    </row>
    <row r="209" spans="1:45" s="161" customFormat="1" ht="15" customHeight="1" x14ac:dyDescent="0.25">
      <c r="A209" s="70"/>
      <c r="B209" s="100" t="s">
        <v>59</v>
      </c>
      <c r="C209" s="99">
        <v>7894536.8355839998</v>
      </c>
      <c r="D209" s="146">
        <v>112190355.15817812</v>
      </c>
      <c r="E209" s="147">
        <v>53868000</v>
      </c>
      <c r="F209" s="231">
        <v>2827000</v>
      </c>
      <c r="G209" s="96">
        <f t="shared" si="9"/>
        <v>7.0367339727674683</v>
      </c>
      <c r="H209" s="103">
        <f t="shared" si="10"/>
        <v>14.655336815148138</v>
      </c>
      <c r="I209" s="238">
        <f t="shared" si="11"/>
        <v>279.25492874368587</v>
      </c>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row>
    <row r="210" spans="1:45" ht="15" customHeight="1" x14ac:dyDescent="0.25">
      <c r="B210" s="101" t="s">
        <v>128</v>
      </c>
      <c r="C210" s="98">
        <v>1374882.4926436176</v>
      </c>
      <c r="D210" s="143">
        <v>25995031.850154463</v>
      </c>
      <c r="E210" s="144">
        <v>5089596.9235252002</v>
      </c>
      <c r="F210" s="234">
        <v>802704.141008568</v>
      </c>
      <c r="G210" s="95">
        <f t="shared" si="9"/>
        <v>5.2890202272841149</v>
      </c>
      <c r="H210" s="104">
        <f t="shared" si="10"/>
        <v>27.013583065657286</v>
      </c>
      <c r="I210" s="239">
        <f t="shared" si="11"/>
        <v>171.28135042584043</v>
      </c>
    </row>
    <row r="211" spans="1:45" s="161" customFormat="1" ht="15" customHeight="1" x14ac:dyDescent="0.25">
      <c r="A211" s="70"/>
      <c r="B211" s="100" t="s">
        <v>219</v>
      </c>
      <c r="C211" s="99">
        <v>100106.96367352486</v>
      </c>
      <c r="D211" s="146">
        <v>56488991.831023946</v>
      </c>
      <c r="E211" s="147">
        <v>15819721.4971235</v>
      </c>
      <c r="F211" s="231">
        <v>2629584.9176996998</v>
      </c>
      <c r="G211" s="96">
        <f t="shared" si="9"/>
        <v>0.17721499433549065</v>
      </c>
      <c r="H211" s="103">
        <f t="shared" si="10"/>
        <v>0.63279852108475676</v>
      </c>
      <c r="I211" s="238">
        <f t="shared" si="11"/>
        <v>3.8069492641103264</v>
      </c>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row>
    <row r="212" spans="1:45" ht="15" customHeight="1" x14ac:dyDescent="0.25">
      <c r="B212" s="101" t="s">
        <v>220</v>
      </c>
      <c r="C212" s="98">
        <v>2838687.6918113395</v>
      </c>
      <c r="D212" s="143">
        <v>59159949.231492355</v>
      </c>
      <c r="E212" s="144">
        <v>12412218.530139601</v>
      </c>
      <c r="F212" s="234">
        <v>1797341.4356538099</v>
      </c>
      <c r="G212" s="95">
        <f t="shared" si="9"/>
        <v>4.7983267881173788</v>
      </c>
      <c r="H212" s="104">
        <f t="shared" si="10"/>
        <v>22.870107265017776</v>
      </c>
      <c r="I212" s="239">
        <f t="shared" si="11"/>
        <v>157.9381432765291</v>
      </c>
    </row>
    <row r="213" spans="1:45" s="161" customFormat="1" ht="15" customHeight="1" x14ac:dyDescent="0.25">
      <c r="A213" s="70"/>
      <c r="B213" s="100" t="s">
        <v>129</v>
      </c>
      <c r="C213" s="99">
        <v>19380.314686576105</v>
      </c>
      <c r="D213" s="146">
        <v>849708.34269841155</v>
      </c>
      <c r="E213" s="147" t="s">
        <v>131</v>
      </c>
      <c r="F213" s="231">
        <v>24327.395736099999</v>
      </c>
      <c r="G213" s="96">
        <f t="shared" si="9"/>
        <v>2.2808196310077649</v>
      </c>
      <c r="H213" s="103" t="s">
        <v>131</v>
      </c>
      <c r="I213" s="238">
        <f t="shared" si="11"/>
        <v>79.664567867481168</v>
      </c>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row>
    <row r="214" spans="1:45" ht="15" customHeight="1" x14ac:dyDescent="0.25">
      <c r="B214" s="101" t="s">
        <v>60</v>
      </c>
      <c r="C214" s="98">
        <v>293278.93234839209</v>
      </c>
      <c r="D214" s="143" t="s">
        <v>131</v>
      </c>
      <c r="E214" s="144" t="s">
        <v>131</v>
      </c>
      <c r="F214" s="234">
        <v>-68000</v>
      </c>
      <c r="G214" s="374" t="s">
        <v>131</v>
      </c>
      <c r="H214" s="104" t="s">
        <v>131</v>
      </c>
      <c r="I214" s="239">
        <f t="shared" si="11"/>
        <v>-431.29254757116485</v>
      </c>
    </row>
    <row r="215" spans="1:45" s="161" customFormat="1" ht="15" customHeight="1" x14ac:dyDescent="0.25">
      <c r="A215" s="70"/>
      <c r="B215" s="100" t="s">
        <v>221</v>
      </c>
      <c r="C215" s="99">
        <v>13780800.000000002</v>
      </c>
      <c r="D215" s="146">
        <v>223779865.81518257</v>
      </c>
      <c r="E215" s="147">
        <v>227738000</v>
      </c>
      <c r="F215" s="231">
        <v>14100000</v>
      </c>
      <c r="G215" s="96">
        <f t="shared" si="9"/>
        <v>6.1581947731532827</v>
      </c>
      <c r="H215" s="103">
        <f t="shared" si="10"/>
        <v>6.0511640569426284</v>
      </c>
      <c r="I215" s="238">
        <f t="shared" si="11"/>
        <v>97.73617021276597</v>
      </c>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row>
    <row r="216" spans="1:45" ht="15" customHeight="1" x14ac:dyDescent="0.25">
      <c r="B216" s="142" t="s">
        <v>239</v>
      </c>
      <c r="C216" s="98">
        <v>2033503.6696319999</v>
      </c>
      <c r="D216" s="145">
        <v>14498100</v>
      </c>
      <c r="E216" s="145">
        <v>2692582.4401286803</v>
      </c>
      <c r="F216" s="235">
        <v>203376.29906288002</v>
      </c>
      <c r="G216" s="95">
        <f t="shared" si="9"/>
        <v>14.026001128644443</v>
      </c>
      <c r="H216" s="104">
        <f t="shared" si="10"/>
        <v>75.522429297831181</v>
      </c>
      <c r="I216" s="239">
        <f t="shared" si="11"/>
        <v>999.87249202685121</v>
      </c>
    </row>
    <row r="217" spans="1:45" s="161" customFormat="1" ht="15" customHeight="1" x14ac:dyDescent="0.25">
      <c r="A217" s="70"/>
      <c r="B217" s="100" t="s">
        <v>224</v>
      </c>
      <c r="C217" s="99">
        <v>42176.945674377421</v>
      </c>
      <c r="D217" s="146">
        <v>25868142.076789744</v>
      </c>
      <c r="E217" s="147">
        <v>9080489.9449568503</v>
      </c>
      <c r="F217" s="231">
        <v>865903.08518834994</v>
      </c>
      <c r="G217" s="96">
        <f t="shared" si="9"/>
        <v>0.16304590236583241</v>
      </c>
      <c r="H217" s="103">
        <f t="shared" si="10"/>
        <v>0.46447874431931702</v>
      </c>
      <c r="I217" s="238">
        <f t="shared" si="11"/>
        <v>4.8708621548799718</v>
      </c>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row>
    <row r="218" spans="1:45" ht="15" customHeight="1" thickBot="1" x14ac:dyDescent="0.3">
      <c r="B218" s="216" t="s">
        <v>225</v>
      </c>
      <c r="C218" s="363" t="s">
        <v>131</v>
      </c>
      <c r="D218" s="217">
        <v>22813010.116129201</v>
      </c>
      <c r="E218" s="218">
        <v>4714986.4465351691</v>
      </c>
      <c r="F218" s="237">
        <v>247187.73878799999</v>
      </c>
      <c r="G218" s="375" t="s">
        <v>131</v>
      </c>
      <c r="H218" s="219" t="s">
        <v>131</v>
      </c>
      <c r="I218" s="240" t="s">
        <v>131</v>
      </c>
    </row>
    <row r="219" spans="1:45" x14ac:dyDescent="0.25">
      <c r="C219" s="166"/>
    </row>
    <row r="220" spans="1:45" s="1" customFormat="1" ht="15" customHeight="1" x14ac:dyDescent="0.25">
      <c r="A220" s="114" t="s">
        <v>63</v>
      </c>
      <c r="B220" s="433" t="s">
        <v>307</v>
      </c>
      <c r="C220" s="434"/>
      <c r="D220" s="434"/>
      <c r="E220" s="434"/>
    </row>
    <row r="221" spans="1:45" s="1" customFormat="1" ht="15" customHeight="1" x14ac:dyDescent="0.25">
      <c r="A221" s="308" t="s">
        <v>273</v>
      </c>
      <c r="B221" s="358" t="s">
        <v>311</v>
      </c>
      <c r="C221" s="303"/>
      <c r="D221" s="15"/>
      <c r="E221" s="15"/>
      <c r="F221"/>
      <c r="G221"/>
    </row>
    <row r="222" spans="1:45" s="71" customFormat="1" ht="15" customHeight="1" x14ac:dyDescent="0.25">
      <c r="A222" s="415" t="s">
        <v>4</v>
      </c>
      <c r="B222" s="431" t="s">
        <v>351</v>
      </c>
      <c r="C222" s="432"/>
      <c r="D222" s="422"/>
      <c r="E222" s="422"/>
      <c r="F222" s="70"/>
      <c r="G222" s="70"/>
    </row>
  </sheetData>
  <mergeCells count="4">
    <mergeCell ref="B3:I3"/>
    <mergeCell ref="B2:I2"/>
    <mergeCell ref="B222:C222"/>
    <mergeCell ref="B220:E220"/>
  </mergeCells>
  <hyperlinks>
    <hyperlink ref="I1" location="Índice!A1" display="[índice Ç]"/>
    <hyperlink ref="B222"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59"/>
  <sheetViews>
    <sheetView showGridLines="0" workbookViewId="0">
      <selection activeCell="E44" sqref="A44:XFD44"/>
    </sheetView>
  </sheetViews>
  <sheetFormatPr defaultRowHeight="15" x14ac:dyDescent="0.25"/>
  <cols>
    <col min="1" max="1" width="12.7109375" style="70" customWidth="1"/>
    <col min="2" max="2" width="8.7109375" style="70" customWidth="1"/>
    <col min="3" max="7" width="16.7109375" style="102" customWidth="1"/>
    <col min="8" max="10" width="16.7109375" style="70" customWidth="1"/>
    <col min="11" max="16384" width="9.140625" style="70"/>
  </cols>
  <sheetData>
    <row r="1" spans="1:144" s="71" customFormat="1" ht="30" customHeight="1" x14ac:dyDescent="0.25">
      <c r="A1" s="92" t="s">
        <v>0</v>
      </c>
      <c r="B1" s="242" t="s">
        <v>1</v>
      </c>
      <c r="C1" s="312"/>
      <c r="D1" s="312"/>
      <c r="E1" s="243"/>
      <c r="F1" s="243"/>
      <c r="G1" s="243"/>
      <c r="H1" s="115"/>
      <c r="J1" s="244" t="s">
        <v>266</v>
      </c>
    </row>
    <row r="2" spans="1:144" s="71" customFormat="1" ht="45" customHeight="1" x14ac:dyDescent="0.25">
      <c r="B2" s="488" t="s">
        <v>336</v>
      </c>
      <c r="C2" s="489"/>
      <c r="D2" s="489"/>
      <c r="E2" s="489"/>
      <c r="F2" s="489"/>
      <c r="G2" s="489"/>
      <c r="H2" s="490"/>
      <c r="I2" s="490"/>
      <c r="J2" s="491"/>
    </row>
    <row r="3" spans="1:144" s="71" customFormat="1" ht="15" customHeight="1" thickBot="1" x14ac:dyDescent="0.3">
      <c r="B3" s="478" t="s">
        <v>257</v>
      </c>
      <c r="C3" s="485"/>
      <c r="D3" s="485"/>
      <c r="E3" s="485"/>
      <c r="F3" s="485"/>
      <c r="G3" s="485"/>
      <c r="H3" s="486"/>
      <c r="I3" s="486"/>
      <c r="J3" s="487"/>
    </row>
    <row r="4" spans="1:144" s="71" customFormat="1" ht="45" customHeight="1" x14ac:dyDescent="0.25">
      <c r="B4" s="264" t="s">
        <v>269</v>
      </c>
      <c r="C4" s="72" t="s">
        <v>62</v>
      </c>
      <c r="D4" s="81" t="s">
        <v>233</v>
      </c>
      <c r="E4" s="132" t="s">
        <v>62</v>
      </c>
      <c r="F4" s="135" t="s">
        <v>231</v>
      </c>
      <c r="G4" s="72" t="s">
        <v>62</v>
      </c>
      <c r="H4" s="81" t="s">
        <v>232</v>
      </c>
      <c r="I4" s="254" t="s">
        <v>62</v>
      </c>
      <c r="J4" s="255" t="s">
        <v>292</v>
      </c>
    </row>
    <row r="5" spans="1:144" s="161" customFormat="1" ht="15" customHeight="1" x14ac:dyDescent="0.25">
      <c r="A5" s="70"/>
      <c r="B5" s="265">
        <v>1</v>
      </c>
      <c r="C5" s="100" t="s">
        <v>39</v>
      </c>
      <c r="D5" s="162">
        <v>68968100</v>
      </c>
      <c r="E5" s="163" t="s">
        <v>114</v>
      </c>
      <c r="F5" s="164">
        <v>27.919837123901232</v>
      </c>
      <c r="G5" s="100" t="s">
        <v>114</v>
      </c>
      <c r="H5" s="165">
        <v>285.3454804477189</v>
      </c>
      <c r="I5" s="249" t="s">
        <v>114</v>
      </c>
      <c r="J5" s="256">
        <v>3539.36081700041</v>
      </c>
      <c r="K5" s="70"/>
      <c r="L5" s="70"/>
      <c r="M5"/>
      <c r="N5"/>
      <c r="O5"/>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row>
    <row r="6" spans="1:144" ht="15" customHeight="1" x14ac:dyDescent="0.25">
      <c r="B6" s="266">
        <v>2</v>
      </c>
      <c r="C6" s="130" t="s">
        <v>24</v>
      </c>
      <c r="D6" s="134">
        <v>63859748.200214885</v>
      </c>
      <c r="E6" s="133" t="s">
        <v>97</v>
      </c>
      <c r="F6" s="136">
        <v>20.260432103447087</v>
      </c>
      <c r="G6" s="130" t="s">
        <v>97</v>
      </c>
      <c r="H6" s="137">
        <v>69.906096184202298</v>
      </c>
      <c r="I6" s="250" t="s">
        <v>97</v>
      </c>
      <c r="J6" s="257">
        <v>1002.4811928690413</v>
      </c>
      <c r="M6"/>
      <c r="N6"/>
      <c r="O6"/>
    </row>
    <row r="7" spans="1:144" s="161" customFormat="1" ht="15" customHeight="1" x14ac:dyDescent="0.25">
      <c r="A7" s="70"/>
      <c r="B7" s="265">
        <v>3</v>
      </c>
      <c r="C7" s="100" t="s">
        <v>200</v>
      </c>
      <c r="D7" s="162">
        <v>32807755.146547191</v>
      </c>
      <c r="E7" s="163" t="s">
        <v>176</v>
      </c>
      <c r="F7" s="164">
        <v>14.898200187577345</v>
      </c>
      <c r="G7" s="100" t="s">
        <v>196</v>
      </c>
      <c r="H7" s="165">
        <v>68.055369940921238</v>
      </c>
      <c r="I7" s="251" t="s">
        <v>100</v>
      </c>
      <c r="J7" s="256">
        <v>842.93852170802495</v>
      </c>
      <c r="K7" s="70"/>
      <c r="L7" s="70"/>
      <c r="M7"/>
      <c r="N7"/>
      <c r="O7"/>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row>
    <row r="8" spans="1:144" ht="15" customHeight="1" x14ac:dyDescent="0.25">
      <c r="B8" s="266">
        <v>4</v>
      </c>
      <c r="C8" s="130" t="s">
        <v>49</v>
      </c>
      <c r="D8" s="134">
        <v>30600049.726234436</v>
      </c>
      <c r="E8" s="133" t="s">
        <v>100</v>
      </c>
      <c r="F8" s="136">
        <v>11.293043340826054</v>
      </c>
      <c r="G8" s="130" t="s">
        <v>100</v>
      </c>
      <c r="H8" s="137">
        <v>61.19885169643549</v>
      </c>
      <c r="I8" s="250" t="s">
        <v>85</v>
      </c>
      <c r="J8" s="257">
        <v>744.00585747437833</v>
      </c>
      <c r="M8"/>
      <c r="N8"/>
      <c r="O8"/>
    </row>
    <row r="9" spans="1:144" s="161" customFormat="1" ht="15" customHeight="1" x14ac:dyDescent="0.25">
      <c r="A9" s="70"/>
      <c r="B9" s="265">
        <v>5</v>
      </c>
      <c r="C9" s="100" t="s">
        <v>34</v>
      </c>
      <c r="D9" s="162">
        <v>25372378.811711997</v>
      </c>
      <c r="E9" s="163" t="s">
        <v>170</v>
      </c>
      <c r="F9" s="164">
        <v>10.838464954903779</v>
      </c>
      <c r="G9" s="100" t="s">
        <v>275</v>
      </c>
      <c r="H9" s="165">
        <v>46.607101983631367</v>
      </c>
      <c r="I9" s="251" t="s">
        <v>51</v>
      </c>
      <c r="J9" s="256">
        <v>628.13194669872144</v>
      </c>
      <c r="K9" s="70"/>
      <c r="L9" s="70"/>
      <c r="M9"/>
      <c r="N9"/>
      <c r="O9"/>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row>
    <row r="10" spans="1:144" ht="15" customHeight="1" x14ac:dyDescent="0.25">
      <c r="B10" s="266">
        <v>6</v>
      </c>
      <c r="C10" s="130" t="s">
        <v>51</v>
      </c>
      <c r="D10" s="134">
        <v>21967240.454475455</v>
      </c>
      <c r="E10" s="133" t="s">
        <v>200</v>
      </c>
      <c r="F10" s="136">
        <v>10.460997874957272</v>
      </c>
      <c r="G10" s="130" t="s">
        <v>51</v>
      </c>
      <c r="H10" s="137">
        <v>43.273132765123087</v>
      </c>
      <c r="I10" s="250" t="s">
        <v>196</v>
      </c>
      <c r="J10" s="257">
        <v>608.43437946872507</v>
      </c>
      <c r="M10"/>
      <c r="N10"/>
      <c r="O10"/>
    </row>
    <row r="11" spans="1:144" s="161" customFormat="1" ht="15" customHeight="1" x14ac:dyDescent="0.25">
      <c r="A11" s="70"/>
      <c r="B11" s="265">
        <v>7</v>
      </c>
      <c r="C11" s="277" t="s">
        <v>275</v>
      </c>
      <c r="D11" s="162">
        <v>19982655.154175997</v>
      </c>
      <c r="E11" s="163" t="s">
        <v>275</v>
      </c>
      <c r="F11" s="164">
        <v>8.4899218561091043</v>
      </c>
      <c r="G11" s="277" t="s">
        <v>176</v>
      </c>
      <c r="H11" s="165">
        <v>41.975558067587805</v>
      </c>
      <c r="I11" s="251" t="s">
        <v>122</v>
      </c>
      <c r="J11" s="256">
        <v>523.76682733025609</v>
      </c>
      <c r="K11" s="70"/>
      <c r="L11" s="70"/>
      <c r="M11"/>
      <c r="N11"/>
      <c r="O11"/>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row>
    <row r="12" spans="1:144" ht="15" customHeight="1" x14ac:dyDescent="0.25">
      <c r="B12" s="266">
        <v>8</v>
      </c>
      <c r="C12" s="130" t="s">
        <v>196</v>
      </c>
      <c r="D12" s="134">
        <v>19664599.144429192</v>
      </c>
      <c r="E12" s="278" t="s">
        <v>122</v>
      </c>
      <c r="F12" s="136">
        <v>8.1684752109867524</v>
      </c>
      <c r="G12" s="130" t="s">
        <v>200</v>
      </c>
      <c r="H12" s="137">
        <v>37.864170943144138</v>
      </c>
      <c r="I12" s="250" t="s">
        <v>200</v>
      </c>
      <c r="J12" s="257">
        <v>319.87461022663092</v>
      </c>
      <c r="M12"/>
      <c r="N12"/>
      <c r="O12"/>
    </row>
    <row r="13" spans="1:144" s="161" customFormat="1" ht="15" customHeight="1" x14ac:dyDescent="0.25">
      <c r="A13" s="70"/>
      <c r="B13" s="265">
        <v>9</v>
      </c>
      <c r="C13" s="100" t="s">
        <v>12</v>
      </c>
      <c r="D13" s="162">
        <v>16833332.177229498</v>
      </c>
      <c r="E13" s="163" t="s">
        <v>154</v>
      </c>
      <c r="F13" s="164">
        <v>8.1527316451879344</v>
      </c>
      <c r="G13" s="100" t="s">
        <v>122</v>
      </c>
      <c r="H13" s="165">
        <v>37.674490345277718</v>
      </c>
      <c r="I13" s="251" t="s">
        <v>176</v>
      </c>
      <c r="J13" s="256">
        <v>310.88537584707422</v>
      </c>
      <c r="K13" s="70"/>
      <c r="L13" s="70"/>
      <c r="M13"/>
      <c r="N13"/>
      <c r="O13"/>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row>
    <row r="14" spans="1:144" ht="15" customHeight="1" x14ac:dyDescent="0.25">
      <c r="B14" s="266">
        <v>10</v>
      </c>
      <c r="C14" s="130" t="s">
        <v>221</v>
      </c>
      <c r="D14" s="134">
        <v>13780800.000000002</v>
      </c>
      <c r="E14" s="133" t="s">
        <v>59</v>
      </c>
      <c r="F14" s="136">
        <v>7.0367339727674683</v>
      </c>
      <c r="G14" s="130" t="s">
        <v>85</v>
      </c>
      <c r="H14" s="137">
        <v>34.386778754313504</v>
      </c>
      <c r="I14" s="250" t="s">
        <v>59</v>
      </c>
      <c r="J14" s="257">
        <v>279.25492874368587</v>
      </c>
      <c r="M14"/>
      <c r="N14"/>
      <c r="O14"/>
    </row>
    <row r="15" spans="1:144" s="161" customFormat="1" ht="15" customHeight="1" x14ac:dyDescent="0.25">
      <c r="A15" s="70"/>
      <c r="B15" s="265">
        <v>11</v>
      </c>
      <c r="C15" s="100" t="s">
        <v>85</v>
      </c>
      <c r="D15" s="162">
        <v>13469450.822012244</v>
      </c>
      <c r="E15" s="163" t="s">
        <v>48</v>
      </c>
      <c r="F15" s="164">
        <v>6.8063800424821359</v>
      </c>
      <c r="G15" s="100" t="s">
        <v>154</v>
      </c>
      <c r="H15" s="165">
        <v>32.596355265246579</v>
      </c>
      <c r="I15" s="251" t="s">
        <v>48</v>
      </c>
      <c r="J15" s="256">
        <v>278.61518466860275</v>
      </c>
      <c r="K15" s="70"/>
      <c r="L15" s="70"/>
      <c r="M15"/>
      <c r="N15"/>
      <c r="O15"/>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row>
    <row r="16" spans="1:144" ht="15" customHeight="1" x14ac:dyDescent="0.25">
      <c r="B16" s="266">
        <v>12</v>
      </c>
      <c r="C16" s="130" t="s">
        <v>30</v>
      </c>
      <c r="D16" s="134">
        <v>10692018.95424</v>
      </c>
      <c r="E16" s="133" t="s">
        <v>196</v>
      </c>
      <c r="F16" s="136">
        <v>6.4484282276256941</v>
      </c>
      <c r="G16" s="130" t="s">
        <v>170</v>
      </c>
      <c r="H16" s="137">
        <v>30.903645123874195</v>
      </c>
      <c r="I16" s="250" t="s">
        <v>275</v>
      </c>
      <c r="J16" s="257">
        <v>269.71877865450074</v>
      </c>
      <c r="M16"/>
      <c r="N16"/>
      <c r="O16"/>
    </row>
    <row r="17" spans="1:144" s="161" customFormat="1" ht="15" customHeight="1" x14ac:dyDescent="0.25">
      <c r="A17" s="70"/>
      <c r="B17" s="265">
        <v>13</v>
      </c>
      <c r="C17" s="100" t="s">
        <v>19</v>
      </c>
      <c r="D17" s="162">
        <v>10272997.311033959</v>
      </c>
      <c r="E17" s="163" t="s">
        <v>221</v>
      </c>
      <c r="F17" s="164">
        <v>6.1581947731532827</v>
      </c>
      <c r="G17" s="100" t="s">
        <v>48</v>
      </c>
      <c r="H17" s="165">
        <v>19.227397769621483</v>
      </c>
      <c r="I17" s="251" t="s">
        <v>170</v>
      </c>
      <c r="J17" s="256">
        <v>217.68509611890971</v>
      </c>
      <c r="K17" s="70"/>
      <c r="L17" s="70"/>
      <c r="M17"/>
      <c r="N17"/>
      <c r="O17"/>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row>
    <row r="18" spans="1:144" ht="15" customHeight="1" x14ac:dyDescent="0.25">
      <c r="B18" s="266">
        <v>14</v>
      </c>
      <c r="C18" s="130" t="s">
        <v>42</v>
      </c>
      <c r="D18" s="134">
        <v>9287431.404389495</v>
      </c>
      <c r="E18" s="133" t="s">
        <v>51</v>
      </c>
      <c r="F18" s="136">
        <v>5.8463085366343721</v>
      </c>
      <c r="G18" s="130" t="s">
        <v>59</v>
      </c>
      <c r="H18" s="137">
        <v>14.655336815148138</v>
      </c>
      <c r="I18" s="250" t="s">
        <v>39</v>
      </c>
      <c r="J18" s="257">
        <v>172.56653742027851</v>
      </c>
      <c r="M18"/>
      <c r="N18"/>
      <c r="O18"/>
    </row>
    <row r="19" spans="1:144" s="161" customFormat="1" ht="15" customHeight="1" x14ac:dyDescent="0.25">
      <c r="A19" s="70"/>
      <c r="B19" s="265">
        <v>15</v>
      </c>
      <c r="C19" s="100" t="s">
        <v>167</v>
      </c>
      <c r="D19" s="162">
        <v>8997284.7021351587</v>
      </c>
      <c r="E19" s="163" t="s">
        <v>85</v>
      </c>
      <c r="F19" s="164">
        <v>5.3937379823660061</v>
      </c>
      <c r="G19" s="100" t="s">
        <v>39</v>
      </c>
      <c r="H19" s="165">
        <v>14.092352127962835</v>
      </c>
      <c r="I19" s="251" t="s">
        <v>30</v>
      </c>
      <c r="J19" s="256">
        <v>172.34786536329776</v>
      </c>
      <c r="K19" s="70"/>
      <c r="L19" s="70"/>
      <c r="M19"/>
      <c r="N19"/>
      <c r="O19"/>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row>
    <row r="20" spans="1:144" ht="15" customHeight="1" x14ac:dyDescent="0.25">
      <c r="B20" s="266">
        <v>16</v>
      </c>
      <c r="C20" s="130" t="s">
        <v>100</v>
      </c>
      <c r="D20" s="134">
        <v>8539810.1634240001</v>
      </c>
      <c r="E20" s="133" t="s">
        <v>38</v>
      </c>
      <c r="F20" s="136">
        <v>3.3573244573312282</v>
      </c>
      <c r="G20" s="130" t="s">
        <v>149</v>
      </c>
      <c r="H20" s="137">
        <v>11.708901793001766</v>
      </c>
      <c r="I20" s="250" t="s">
        <v>154</v>
      </c>
      <c r="J20" s="257">
        <v>172.05881802840656</v>
      </c>
      <c r="M20"/>
      <c r="N20"/>
      <c r="O20"/>
    </row>
    <row r="21" spans="1:144" s="161" customFormat="1" ht="15" customHeight="1" x14ac:dyDescent="0.25">
      <c r="A21" s="70"/>
      <c r="B21" s="265">
        <v>17</v>
      </c>
      <c r="C21" s="100" t="s">
        <v>54</v>
      </c>
      <c r="D21" s="162">
        <v>8026312.0456959996</v>
      </c>
      <c r="E21" s="251" t="s">
        <v>49</v>
      </c>
      <c r="F21" s="387">
        <v>2.64232931714047</v>
      </c>
      <c r="G21" s="385" t="s">
        <v>49</v>
      </c>
      <c r="H21" s="228">
        <v>6.99511000956511</v>
      </c>
      <c r="I21" s="251" t="s">
        <v>42</v>
      </c>
      <c r="J21" s="256">
        <v>101.33304602695517</v>
      </c>
      <c r="K21" s="70"/>
      <c r="L21" s="70"/>
      <c r="M21"/>
      <c r="N21"/>
      <c r="O21"/>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row>
    <row r="22" spans="1:144" ht="15" customHeight="1" x14ac:dyDescent="0.25">
      <c r="B22" s="266">
        <v>18</v>
      </c>
      <c r="C22" s="130" t="s">
        <v>176</v>
      </c>
      <c r="D22" s="134">
        <v>7954715.1623410722</v>
      </c>
      <c r="E22" s="252" t="s">
        <v>39</v>
      </c>
      <c r="F22" s="261">
        <v>2.6000666804682737</v>
      </c>
      <c r="G22" s="258" t="s">
        <v>221</v>
      </c>
      <c r="H22" s="253">
        <v>6.0511640569426284</v>
      </c>
      <c r="I22" s="250" t="s">
        <v>221</v>
      </c>
      <c r="J22" s="257">
        <v>97.73617021276597</v>
      </c>
      <c r="M22"/>
      <c r="N22"/>
      <c r="O22"/>
    </row>
    <row r="23" spans="1:144" s="161" customFormat="1" ht="15" customHeight="1" x14ac:dyDescent="0.25">
      <c r="A23" s="70"/>
      <c r="B23" s="265">
        <v>19</v>
      </c>
      <c r="C23" s="100" t="s">
        <v>59</v>
      </c>
      <c r="D23" s="162">
        <v>7894536.8355839998</v>
      </c>
      <c r="E23" s="163" t="s">
        <v>53</v>
      </c>
      <c r="F23" s="164">
        <v>2.338449367172585</v>
      </c>
      <c r="G23" s="100" t="s">
        <v>53</v>
      </c>
      <c r="H23" s="165">
        <v>5.61781569305559</v>
      </c>
      <c r="I23" s="251" t="s">
        <v>49</v>
      </c>
      <c r="J23" s="256">
        <v>95.609734357013565</v>
      </c>
      <c r="K23" s="70"/>
      <c r="L23" s="70"/>
      <c r="M23"/>
      <c r="N23"/>
      <c r="O23"/>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row>
    <row r="24" spans="1:144" ht="15" customHeight="1" x14ac:dyDescent="0.25">
      <c r="B24" s="267">
        <v>20</v>
      </c>
      <c r="C24" s="131" t="s">
        <v>48</v>
      </c>
      <c r="D24" s="134">
        <v>7467193.0252075186</v>
      </c>
      <c r="E24" s="388" t="s">
        <v>117</v>
      </c>
      <c r="F24" s="389">
        <v>2.1937833776116342</v>
      </c>
      <c r="G24" s="390" t="s">
        <v>117</v>
      </c>
      <c r="H24" s="391">
        <v>5.0441380604164872</v>
      </c>
      <c r="I24" s="250" t="s">
        <v>216</v>
      </c>
      <c r="J24" s="257">
        <v>83.632376803454022</v>
      </c>
      <c r="M24"/>
      <c r="N24"/>
      <c r="O24"/>
    </row>
    <row r="25" spans="1:144" s="161" customFormat="1" ht="15" customHeight="1" x14ac:dyDescent="0.25">
      <c r="A25" s="70"/>
      <c r="B25" s="265">
        <v>21</v>
      </c>
      <c r="C25" s="277" t="s">
        <v>122</v>
      </c>
      <c r="D25" s="162">
        <v>7189867.9310544003</v>
      </c>
      <c r="E25" s="163" t="s">
        <v>19</v>
      </c>
      <c r="F25" s="164">
        <v>2.0757651732361744</v>
      </c>
      <c r="G25" s="100" t="s">
        <v>167</v>
      </c>
      <c r="H25" s="165">
        <v>4.6327567498553526</v>
      </c>
      <c r="I25" s="251" t="s">
        <v>53</v>
      </c>
      <c r="J25" s="256">
        <v>83.04584540220803</v>
      </c>
      <c r="K25" s="70"/>
      <c r="L25" s="70"/>
      <c r="M25"/>
      <c r="N25"/>
      <c r="O25"/>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row>
    <row r="26" spans="1:144" ht="15" customHeight="1" x14ac:dyDescent="0.25">
      <c r="B26" s="266">
        <v>22</v>
      </c>
      <c r="C26" s="130" t="s">
        <v>114</v>
      </c>
      <c r="D26" s="134">
        <v>6946529.9960064003</v>
      </c>
      <c r="E26" s="133" t="s">
        <v>149</v>
      </c>
      <c r="F26" s="136">
        <v>1.8077453359832014</v>
      </c>
      <c r="G26" s="130" t="s">
        <v>38</v>
      </c>
      <c r="H26" s="137">
        <v>3.7964055805379027</v>
      </c>
      <c r="I26" s="250" t="s">
        <v>34</v>
      </c>
      <c r="J26" s="257">
        <v>67.589177572747275</v>
      </c>
      <c r="M26"/>
      <c r="N26"/>
      <c r="O26"/>
    </row>
    <row r="27" spans="1:144" s="161" customFormat="1" ht="15" customHeight="1" x14ac:dyDescent="0.25">
      <c r="A27" s="70"/>
      <c r="B27" s="265">
        <v>23</v>
      </c>
      <c r="C27" s="100" t="s">
        <v>6</v>
      </c>
      <c r="D27" s="162">
        <v>6805296.7999999998</v>
      </c>
      <c r="E27" s="163" t="s">
        <v>216</v>
      </c>
      <c r="F27" s="164">
        <v>1.477929216632091</v>
      </c>
      <c r="G27" s="100" t="s">
        <v>34</v>
      </c>
      <c r="H27" s="165">
        <v>3.0517804114651597</v>
      </c>
      <c r="I27" s="251" t="s">
        <v>6</v>
      </c>
      <c r="J27" s="256">
        <v>63.761798931884194</v>
      </c>
      <c r="K27" s="70"/>
      <c r="L27" s="70"/>
      <c r="M27"/>
      <c r="N27"/>
      <c r="O27"/>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row>
    <row r="28" spans="1:144" ht="15" customHeight="1" x14ac:dyDescent="0.25">
      <c r="B28" s="266">
        <v>24</v>
      </c>
      <c r="C28" s="130" t="s">
        <v>216</v>
      </c>
      <c r="D28" s="134">
        <v>6728649.8854531869</v>
      </c>
      <c r="E28" s="133" t="s">
        <v>6</v>
      </c>
      <c r="F28" s="136">
        <v>1.292870718058587</v>
      </c>
      <c r="G28" s="130" t="s">
        <v>24</v>
      </c>
      <c r="H28" s="137">
        <v>2.6287549273486777</v>
      </c>
      <c r="I28" s="262" t="s">
        <v>117</v>
      </c>
      <c r="J28" s="263">
        <v>48.001245422210637</v>
      </c>
      <c r="M28"/>
      <c r="N28"/>
      <c r="O28"/>
    </row>
    <row r="29" spans="1:144" s="161" customFormat="1" ht="15" customHeight="1" x14ac:dyDescent="0.25">
      <c r="A29" s="70"/>
      <c r="B29" s="265">
        <v>25</v>
      </c>
      <c r="C29" s="100" t="s">
        <v>31</v>
      </c>
      <c r="D29" s="162">
        <v>6621000</v>
      </c>
      <c r="E29" s="163" t="s">
        <v>34</v>
      </c>
      <c r="F29" s="164">
        <v>0.98103553255728448</v>
      </c>
      <c r="G29" s="100" t="s">
        <v>19</v>
      </c>
      <c r="H29" s="165">
        <v>2.4202615732137924</v>
      </c>
      <c r="I29" s="251" t="s">
        <v>167</v>
      </c>
      <c r="J29" s="256">
        <v>43.867129931066842</v>
      </c>
      <c r="K29" s="70"/>
      <c r="L29" s="70"/>
      <c r="M29"/>
      <c r="N29"/>
      <c r="O29"/>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 customHeight="1" x14ac:dyDescent="0.25">
      <c r="B30" s="266">
        <v>26</v>
      </c>
      <c r="C30" s="130" t="s">
        <v>173</v>
      </c>
      <c r="D30" s="134">
        <v>6331771.3044469757</v>
      </c>
      <c r="E30" s="133" t="s">
        <v>167</v>
      </c>
      <c r="F30" s="136">
        <v>0.88606232709041099</v>
      </c>
      <c r="G30" s="130" t="s">
        <v>6</v>
      </c>
      <c r="H30" s="137">
        <v>2.3729694822584246</v>
      </c>
      <c r="I30" s="250" t="s">
        <v>149</v>
      </c>
      <c r="J30" s="257">
        <v>40.736492943679437</v>
      </c>
      <c r="M30"/>
      <c r="N30"/>
      <c r="O30"/>
    </row>
    <row r="31" spans="1:144" s="161" customFormat="1" ht="15" customHeight="1" x14ac:dyDescent="0.25">
      <c r="A31" s="70"/>
      <c r="B31" s="265">
        <v>27</v>
      </c>
      <c r="C31" s="100" t="s">
        <v>154</v>
      </c>
      <c r="D31" s="162">
        <v>6190504.2138440395</v>
      </c>
      <c r="E31" s="163" t="s">
        <v>30</v>
      </c>
      <c r="F31" s="164">
        <v>0.81350557148588054</v>
      </c>
      <c r="G31" s="100" t="s">
        <v>30</v>
      </c>
      <c r="H31" s="165">
        <v>2.3606369950860224</v>
      </c>
      <c r="I31" s="251" t="s">
        <v>24</v>
      </c>
      <c r="J31" s="24">
        <v>38.450327620987665</v>
      </c>
      <c r="K31" s="70"/>
      <c r="L31" s="70"/>
      <c r="M31"/>
      <c r="N31"/>
      <c r="O31"/>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 customHeight="1" x14ac:dyDescent="0.25">
      <c r="B32" s="268">
        <v>28</v>
      </c>
      <c r="C32" s="258" t="s">
        <v>149</v>
      </c>
      <c r="D32" s="259">
        <v>5636366.9164584251</v>
      </c>
      <c r="E32" s="133" t="s">
        <v>24</v>
      </c>
      <c r="F32" s="136">
        <v>0.52587633855297788</v>
      </c>
      <c r="G32" s="130" t="s">
        <v>216</v>
      </c>
      <c r="H32" s="137">
        <v>2.1649927670591156</v>
      </c>
      <c r="I32" s="252" t="s">
        <v>173</v>
      </c>
      <c r="J32" s="25">
        <v>35.347550114425786</v>
      </c>
      <c r="M32"/>
      <c r="N32"/>
      <c r="O32"/>
    </row>
    <row r="33" spans="1:144" s="161" customFormat="1" ht="15" customHeight="1" x14ac:dyDescent="0.25">
      <c r="A33" s="70"/>
      <c r="B33" s="269">
        <v>29</v>
      </c>
      <c r="C33" s="385" t="s">
        <v>97</v>
      </c>
      <c r="D33" s="386">
        <v>5050514.4366176594</v>
      </c>
      <c r="E33" s="163" t="s">
        <v>54</v>
      </c>
      <c r="F33" s="164">
        <v>0.50843720465688869</v>
      </c>
      <c r="G33" s="100" t="s">
        <v>54</v>
      </c>
      <c r="H33" s="165">
        <v>1.9541397936906917</v>
      </c>
      <c r="I33" s="251" t="s">
        <v>54</v>
      </c>
      <c r="J33" s="24">
        <v>28.10585278545976</v>
      </c>
      <c r="K33" s="70"/>
      <c r="L33" s="70"/>
      <c r="M33"/>
      <c r="N33"/>
      <c r="O33"/>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s="161" customFormat="1" ht="15" customHeight="1" x14ac:dyDescent="0.25">
      <c r="A34" s="70"/>
      <c r="B34" s="267">
        <v>30</v>
      </c>
      <c r="C34" s="131" t="s">
        <v>53</v>
      </c>
      <c r="D34" s="134">
        <v>4943644.11008</v>
      </c>
      <c r="E34" s="278" t="s">
        <v>42</v>
      </c>
      <c r="F34" s="136">
        <v>0.47711768806473887</v>
      </c>
      <c r="G34" s="131" t="s">
        <v>42</v>
      </c>
      <c r="H34" s="137">
        <v>1.5247010103594787</v>
      </c>
      <c r="I34" s="250" t="s">
        <v>43</v>
      </c>
      <c r="J34" s="257">
        <v>22.421701041496629</v>
      </c>
      <c r="K34" s="70"/>
      <c r="L34" s="70"/>
      <c r="M34"/>
      <c r="N34"/>
      <c r="O34"/>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s="161" customFormat="1" ht="15" customHeight="1" x14ac:dyDescent="0.25">
      <c r="A35" s="70"/>
      <c r="B35" s="265">
        <v>31</v>
      </c>
      <c r="C35" s="245" t="s">
        <v>117</v>
      </c>
      <c r="D35" s="260">
        <v>4811145.2278399998</v>
      </c>
      <c r="E35" s="163" t="s">
        <v>12</v>
      </c>
      <c r="F35" s="164">
        <v>0.45579206193192995</v>
      </c>
      <c r="G35" s="277" t="s">
        <v>12</v>
      </c>
      <c r="H35" s="165">
        <v>0.96904381716518295</v>
      </c>
      <c r="I35" s="251" t="s">
        <v>12</v>
      </c>
      <c r="J35" s="256">
        <v>20.180213857443412</v>
      </c>
      <c r="K35" s="70"/>
      <c r="L35" s="70"/>
      <c r="M35"/>
      <c r="N35"/>
      <c r="O35"/>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s="161" customFormat="1" ht="15" customHeight="1" x14ac:dyDescent="0.25">
      <c r="A36" s="70"/>
      <c r="B36" s="267">
        <v>32</v>
      </c>
      <c r="C36" s="131" t="s">
        <v>38</v>
      </c>
      <c r="D36" s="134">
        <v>4692234.8713683467</v>
      </c>
      <c r="E36" s="278" t="s">
        <v>173</v>
      </c>
      <c r="F36" s="136">
        <v>0.41363824830644219</v>
      </c>
      <c r="G36" s="131" t="s">
        <v>173</v>
      </c>
      <c r="H36" s="137">
        <v>0.94502427263516764</v>
      </c>
      <c r="I36" s="250" t="s">
        <v>7</v>
      </c>
      <c r="J36" s="257">
        <v>3.6072314393527796</v>
      </c>
      <c r="K36" s="70"/>
      <c r="L36" s="70"/>
      <c r="M36"/>
      <c r="N36"/>
      <c r="O36"/>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s="161" customFormat="1" ht="15" customHeight="1" x14ac:dyDescent="0.25">
      <c r="A37" s="70"/>
      <c r="B37" s="265">
        <v>33</v>
      </c>
      <c r="C37" s="277" t="s">
        <v>43</v>
      </c>
      <c r="D37" s="162">
        <v>4578489.8562320005</v>
      </c>
      <c r="E37" s="163" t="s">
        <v>7</v>
      </c>
      <c r="F37" s="164">
        <v>0.16581333178949711</v>
      </c>
      <c r="G37" s="277" t="s">
        <v>7</v>
      </c>
      <c r="H37" s="165">
        <v>0.54952112695629385</v>
      </c>
      <c r="I37" s="251" t="s">
        <v>31</v>
      </c>
      <c r="J37" s="24">
        <v>1.8669163031617177</v>
      </c>
      <c r="K37" s="70"/>
      <c r="L37" s="70"/>
      <c r="M37"/>
      <c r="N37"/>
      <c r="O37"/>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s="161" customFormat="1" ht="15" customHeight="1" x14ac:dyDescent="0.25">
      <c r="A38" s="70"/>
      <c r="B38" s="268">
        <v>34</v>
      </c>
      <c r="C38" s="258" t="s">
        <v>170</v>
      </c>
      <c r="D38" s="259">
        <v>4418394.2537599998</v>
      </c>
      <c r="E38" s="278" t="s">
        <v>43</v>
      </c>
      <c r="F38" s="136">
        <v>9.4208568607504831E-2</v>
      </c>
      <c r="G38" s="131" t="s">
        <v>43</v>
      </c>
      <c r="H38" s="137">
        <v>0.5229490565088033</v>
      </c>
      <c r="I38" s="252" t="s">
        <v>19</v>
      </c>
      <c r="J38" s="25">
        <v>-26.019260606982815</v>
      </c>
      <c r="K38" s="70"/>
      <c r="L38" s="70"/>
      <c r="M38"/>
      <c r="N38"/>
      <c r="O38"/>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5" customHeight="1" thickBot="1" x14ac:dyDescent="0.3">
      <c r="B39" s="376">
        <v>35</v>
      </c>
      <c r="C39" s="383" t="s">
        <v>7</v>
      </c>
      <c r="D39" s="384">
        <v>4373934.067227507</v>
      </c>
      <c r="E39" s="377" t="s">
        <v>31</v>
      </c>
      <c r="F39" s="378">
        <v>3.3979297775295528E-2</v>
      </c>
      <c r="G39" s="379" t="s">
        <v>31</v>
      </c>
      <c r="H39" s="380">
        <v>0.28143940891348068</v>
      </c>
      <c r="I39" s="381" t="s">
        <v>38</v>
      </c>
      <c r="J39" s="382">
        <v>-36.245144476174076</v>
      </c>
      <c r="M39"/>
      <c r="N39"/>
      <c r="O39"/>
    </row>
    <row r="40" spans="1:144" ht="15" customHeight="1" x14ac:dyDescent="0.25">
      <c r="C40" s="166"/>
    </row>
    <row r="41" spans="1:144" ht="15" customHeight="1" x14ac:dyDescent="0.25">
      <c r="A41" s="66" t="s">
        <v>79</v>
      </c>
      <c r="B41" s="492" t="s">
        <v>337</v>
      </c>
      <c r="C41" s="448"/>
      <c r="D41" s="448"/>
      <c r="E41" s="448"/>
      <c r="F41" s="448"/>
      <c r="G41" s="448"/>
      <c r="H41" s="448"/>
      <c r="I41" s="448"/>
      <c r="J41" s="448"/>
      <c r="K41" s="148"/>
      <c r="L41" s="148"/>
      <c r="M41" s="148"/>
      <c r="N41" s="149"/>
      <c r="O41" s="149"/>
    </row>
    <row r="42" spans="1:144" s="1" customFormat="1" ht="15" customHeight="1" x14ac:dyDescent="0.25">
      <c r="A42" s="114" t="s">
        <v>63</v>
      </c>
      <c r="B42" s="433" t="s">
        <v>307</v>
      </c>
      <c r="C42" s="434"/>
      <c r="D42" s="434"/>
      <c r="E42" s="434"/>
    </row>
    <row r="43" spans="1:144" s="1" customFormat="1" ht="15" customHeight="1" x14ac:dyDescent="0.25">
      <c r="A43" s="308" t="s">
        <v>273</v>
      </c>
      <c r="B43" s="447" t="s">
        <v>311</v>
      </c>
      <c r="C43" s="448"/>
      <c r="D43" s="15"/>
      <c r="E43" s="15"/>
      <c r="F43"/>
      <c r="G43"/>
    </row>
    <row r="44" spans="1:144" s="71" customFormat="1" ht="15" customHeight="1" x14ac:dyDescent="0.25">
      <c r="A44" s="415" t="s">
        <v>4</v>
      </c>
      <c r="B44" s="431" t="s">
        <v>351</v>
      </c>
      <c r="C44" s="432"/>
      <c r="D44" s="446"/>
      <c r="E44" s="422"/>
      <c r="F44" s="70"/>
      <c r="G44" s="70"/>
    </row>
    <row r="45" spans="1:144" x14ac:dyDescent="0.25">
      <c r="B45"/>
      <c r="C45"/>
      <c r="D45"/>
      <c r="E45"/>
      <c r="F45"/>
      <c r="G45"/>
      <c r="H45"/>
      <c r="I45"/>
      <c r="J45"/>
      <c r="K45"/>
    </row>
    <row r="46" spans="1:144" x14ac:dyDescent="0.25">
      <c r="B46"/>
      <c r="C46"/>
      <c r="D46"/>
      <c r="E46"/>
      <c r="F46"/>
      <c r="G46"/>
      <c r="H46"/>
      <c r="I46"/>
      <c r="J46"/>
      <c r="K46"/>
    </row>
    <row r="47" spans="1:144" x14ac:dyDescent="0.25">
      <c r="B47"/>
      <c r="C47"/>
      <c r="D47"/>
      <c r="E47"/>
      <c r="F47"/>
      <c r="G47"/>
      <c r="H47"/>
      <c r="I47"/>
      <c r="J47"/>
      <c r="K47"/>
    </row>
    <row r="48" spans="1:144" x14ac:dyDescent="0.25">
      <c r="B48"/>
      <c r="C48"/>
      <c r="D48"/>
      <c r="E48"/>
      <c r="F48"/>
      <c r="G48"/>
      <c r="H48"/>
      <c r="I48"/>
      <c r="J48"/>
      <c r="K48"/>
    </row>
    <row r="49" spans="2:11" x14ac:dyDescent="0.25">
      <c r="B49"/>
      <c r="C49"/>
      <c r="D49"/>
      <c r="E49"/>
      <c r="F49"/>
      <c r="G49"/>
      <c r="H49"/>
      <c r="I49"/>
      <c r="J49"/>
      <c r="K49"/>
    </row>
    <row r="50" spans="2:11" x14ac:dyDescent="0.25">
      <c r="B50"/>
      <c r="C50"/>
      <c r="D50"/>
      <c r="E50"/>
      <c r="F50"/>
      <c r="G50"/>
      <c r="H50"/>
      <c r="I50"/>
      <c r="J50"/>
      <c r="K50"/>
    </row>
    <row r="51" spans="2:11" x14ac:dyDescent="0.25">
      <c r="B51"/>
      <c r="C51"/>
      <c r="D51"/>
      <c r="E51"/>
      <c r="F51"/>
      <c r="G51"/>
      <c r="H51"/>
      <c r="I51"/>
      <c r="J51"/>
      <c r="K51"/>
    </row>
    <row r="52" spans="2:11" x14ac:dyDescent="0.25">
      <c r="B52"/>
      <c r="C52"/>
      <c r="D52"/>
      <c r="E52"/>
      <c r="F52"/>
      <c r="G52"/>
      <c r="H52"/>
      <c r="I52"/>
      <c r="J52"/>
      <c r="K52"/>
    </row>
    <row r="53" spans="2:11" x14ac:dyDescent="0.25">
      <c r="B53"/>
      <c r="C53"/>
      <c r="D53"/>
      <c r="E53"/>
      <c r="F53"/>
      <c r="G53"/>
      <c r="H53"/>
      <c r="I53"/>
      <c r="J53"/>
      <c r="K53"/>
    </row>
    <row r="54" spans="2:11" x14ac:dyDescent="0.25">
      <c r="B54"/>
      <c r="C54"/>
      <c r="D54"/>
      <c r="E54"/>
      <c r="F54"/>
      <c r="G54"/>
      <c r="H54"/>
      <c r="I54"/>
      <c r="J54"/>
      <c r="K54"/>
    </row>
    <row r="55" spans="2:11" x14ac:dyDescent="0.25">
      <c r="B55"/>
      <c r="C55"/>
      <c r="D55"/>
      <c r="E55"/>
      <c r="F55"/>
      <c r="G55"/>
      <c r="H55"/>
      <c r="I55"/>
      <c r="J55"/>
      <c r="K55"/>
    </row>
    <row r="56" spans="2:11" x14ac:dyDescent="0.25">
      <c r="B56"/>
      <c r="C56"/>
      <c r="D56"/>
      <c r="E56"/>
      <c r="F56"/>
      <c r="G56"/>
      <c r="H56"/>
      <c r="I56"/>
      <c r="J56"/>
      <c r="K56"/>
    </row>
    <row r="57" spans="2:11" x14ac:dyDescent="0.25">
      <c r="B57"/>
      <c r="C57"/>
      <c r="D57"/>
      <c r="E57"/>
      <c r="F57"/>
      <c r="G57"/>
      <c r="H57"/>
      <c r="I57"/>
      <c r="J57"/>
      <c r="K57"/>
    </row>
    <row r="58" spans="2:11" x14ac:dyDescent="0.25">
      <c r="B58"/>
      <c r="C58"/>
      <c r="D58"/>
      <c r="E58"/>
      <c r="F58"/>
      <c r="G58"/>
      <c r="H58"/>
      <c r="I58"/>
      <c r="J58"/>
      <c r="K58"/>
    </row>
    <row r="59" spans="2:11" x14ac:dyDescent="0.25">
      <c r="B59"/>
      <c r="C59"/>
      <c r="D59"/>
      <c r="E59"/>
      <c r="F59"/>
    </row>
  </sheetData>
  <mergeCells count="6">
    <mergeCell ref="B3:J3"/>
    <mergeCell ref="B2:J2"/>
    <mergeCell ref="B44:D44"/>
    <mergeCell ref="B42:E42"/>
    <mergeCell ref="B41:J41"/>
    <mergeCell ref="B43:C43"/>
  </mergeCells>
  <hyperlinks>
    <hyperlink ref="J1" location="Índice!A1" display="[índice Ç]"/>
    <hyperlink ref="B44"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E27" sqref="A27:XFD27"/>
    </sheetView>
  </sheetViews>
  <sheetFormatPr defaultColWidth="8.7109375" defaultRowHeight="12" customHeight="1" x14ac:dyDescent="0.25"/>
  <cols>
    <col min="1" max="1" width="12.7109375" style="2" customWidth="1"/>
    <col min="2" max="6" width="16.7109375" style="2" customWidth="1"/>
    <col min="7" max="16384" width="8.7109375" style="2"/>
  </cols>
  <sheetData>
    <row r="1" spans="1:16" s="1" customFormat="1" ht="30" customHeight="1" x14ac:dyDescent="0.25">
      <c r="A1" s="93" t="s">
        <v>0</v>
      </c>
      <c r="B1" s="197" t="s">
        <v>1</v>
      </c>
      <c r="C1" s="198"/>
      <c r="D1" s="198"/>
      <c r="E1" s="196"/>
      <c r="F1" s="207" t="s">
        <v>266</v>
      </c>
    </row>
    <row r="2" spans="1:16" s="28" customFormat="1" ht="30" customHeight="1" x14ac:dyDescent="0.25">
      <c r="A2" s="26"/>
      <c r="B2" s="493" t="s">
        <v>328</v>
      </c>
      <c r="C2" s="493"/>
      <c r="D2" s="493"/>
      <c r="E2" s="494"/>
      <c r="F2" s="494"/>
      <c r="G2" s="36"/>
      <c r="H2" s="36"/>
      <c r="I2" s="36"/>
      <c r="J2" s="29"/>
      <c r="K2" s="29"/>
      <c r="L2" s="27"/>
      <c r="M2" s="27"/>
      <c r="N2" s="27"/>
      <c r="O2" s="14"/>
      <c r="P2" s="14"/>
    </row>
    <row r="3" spans="1:16" s="3" customFormat="1" ht="15" customHeight="1" x14ac:dyDescent="0.25">
      <c r="B3" s="495" t="s">
        <v>61</v>
      </c>
      <c r="C3" s="496"/>
      <c r="D3" s="496"/>
      <c r="E3" s="496"/>
      <c r="F3" s="496"/>
      <c r="G3" s="36"/>
      <c r="H3" s="36"/>
      <c r="I3" s="36"/>
      <c r="J3" s="10"/>
      <c r="K3" s="10"/>
      <c r="L3" s="10"/>
      <c r="M3" s="10"/>
      <c r="N3" s="10"/>
      <c r="O3" s="11"/>
      <c r="P3" s="1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s="39" customFormat="1" ht="15" customHeight="1" x14ac:dyDescent="0.25"/>
    <row r="23" spans="1:7" s="39" customFormat="1" ht="15" customHeight="1" x14ac:dyDescent="0.25"/>
    <row r="24" spans="1:7" s="65" customFormat="1" ht="30" customHeight="1" x14ac:dyDescent="0.25">
      <c r="A24" s="66" t="s">
        <v>79</v>
      </c>
      <c r="B24" s="498" t="s">
        <v>81</v>
      </c>
      <c r="C24" s="499"/>
      <c r="D24" s="499"/>
      <c r="E24" s="499"/>
      <c r="F24" s="499"/>
    </row>
    <row r="25" spans="1:7" s="1" customFormat="1" ht="15" customHeight="1" x14ac:dyDescent="0.25">
      <c r="A25" s="114" t="s">
        <v>63</v>
      </c>
      <c r="B25" s="497" t="s">
        <v>308</v>
      </c>
      <c r="C25" s="434"/>
      <c r="D25" s="434"/>
      <c r="E25" s="434"/>
    </row>
    <row r="26" spans="1:7" s="1" customFormat="1" ht="15" customHeight="1" x14ac:dyDescent="0.25">
      <c r="A26" s="308" t="s">
        <v>273</v>
      </c>
      <c r="B26" s="447" t="s">
        <v>311</v>
      </c>
      <c r="C26" s="448"/>
      <c r="D26" s="15"/>
      <c r="E26" s="15"/>
      <c r="F26"/>
      <c r="G26"/>
    </row>
    <row r="27" spans="1:7" s="71" customFormat="1" ht="15" customHeight="1" x14ac:dyDescent="0.25">
      <c r="A27" s="415" t="s">
        <v>4</v>
      </c>
      <c r="B27" s="431" t="s">
        <v>351</v>
      </c>
      <c r="C27" s="432"/>
      <c r="D27" s="446"/>
      <c r="E27" s="422"/>
      <c r="F27" s="70"/>
      <c r="G27" s="70"/>
    </row>
    <row r="28" spans="1:7" s="39" customFormat="1" ht="15" customHeight="1" x14ac:dyDescent="0.25"/>
    <row r="29" spans="1:7" ht="15" customHeight="1" x14ac:dyDescent="0.25"/>
    <row r="30" spans="1:7" s="39" customFormat="1" ht="15" customHeight="1" x14ac:dyDescent="0.25"/>
    <row r="31" spans="1:7" s="39" customFormat="1" ht="15" customHeight="1" x14ac:dyDescent="0.25"/>
    <row r="32" spans="1:7" s="39" customFormat="1" ht="15" customHeight="1" x14ac:dyDescent="0.25"/>
    <row r="33" s="39" customFormat="1" ht="15" customHeight="1" x14ac:dyDescent="0.25"/>
    <row r="34" s="39" customFormat="1" ht="15" customHeight="1" x14ac:dyDescent="0.25"/>
    <row r="35" s="39" customFormat="1" ht="15" customHeight="1" x14ac:dyDescent="0.25"/>
    <row r="36" s="39" customFormat="1" ht="15" customHeight="1" x14ac:dyDescent="0.25"/>
    <row r="37" s="39" customFormat="1" ht="15" customHeight="1" x14ac:dyDescent="0.25"/>
    <row r="38" s="39" customFormat="1" ht="12" customHeight="1" x14ac:dyDescent="0.25"/>
    <row r="39" s="39" customFormat="1" ht="12" customHeight="1" x14ac:dyDescent="0.25"/>
    <row r="40" s="39" customFormat="1" ht="12" customHeight="1" x14ac:dyDescent="0.25"/>
    <row r="41" s="39" customFormat="1" ht="12" customHeight="1" x14ac:dyDescent="0.25"/>
    <row r="42" s="39" customFormat="1" ht="12" customHeight="1" x14ac:dyDescent="0.25"/>
    <row r="43" s="39" customFormat="1" ht="12" customHeight="1" x14ac:dyDescent="0.25"/>
    <row r="44" s="39" customFormat="1" ht="12" customHeight="1" x14ac:dyDescent="0.25"/>
    <row r="45" s="39" customFormat="1" ht="12" customHeight="1" x14ac:dyDescent="0.25"/>
    <row r="53" spans="1:16" ht="12" customHeight="1" x14ac:dyDescent="0.25">
      <c r="A53" s="38"/>
      <c r="B53" s="38"/>
      <c r="C53" s="38"/>
      <c r="D53" s="38"/>
      <c r="E53" s="38"/>
      <c r="F53" s="38"/>
      <c r="G53" s="38"/>
      <c r="H53" s="38"/>
      <c r="I53" s="38"/>
    </row>
    <row r="54" spans="1:16" ht="12" customHeight="1" x14ac:dyDescent="0.25">
      <c r="A54" s="38"/>
      <c r="B54" s="38"/>
      <c r="C54" s="38"/>
      <c r="D54" s="38"/>
      <c r="E54" s="38"/>
      <c r="F54" s="38"/>
      <c r="G54" s="38"/>
      <c r="H54" s="38"/>
      <c r="I54" s="38"/>
    </row>
    <row r="55" spans="1:16" ht="12" customHeight="1" x14ac:dyDescent="0.25">
      <c r="A55" s="34"/>
      <c r="B55" s="59"/>
      <c r="C55" s="35"/>
      <c r="D55" s="35"/>
      <c r="E55" s="35"/>
      <c r="F55" s="35"/>
      <c r="G55" s="35"/>
      <c r="H55" s="35"/>
      <c r="I55" s="35"/>
      <c r="J55" s="12"/>
      <c r="K55" s="12"/>
      <c r="L55" s="9"/>
      <c r="M55" s="9"/>
      <c r="N55" s="9"/>
      <c r="O55" s="8"/>
      <c r="P55" s="8"/>
    </row>
    <row r="56" spans="1:16" ht="12" customHeight="1" x14ac:dyDescent="0.25">
      <c r="A56" s="34"/>
      <c r="B56" s="60"/>
      <c r="C56" s="35"/>
      <c r="D56" s="35"/>
      <c r="E56" s="35"/>
      <c r="F56" s="35"/>
      <c r="G56" s="35"/>
      <c r="H56" s="35"/>
      <c r="I56" s="35"/>
      <c r="J56" s="12"/>
      <c r="K56" s="12"/>
      <c r="L56" s="8"/>
      <c r="M56" s="8"/>
      <c r="N56" s="8"/>
      <c r="O56" s="8"/>
      <c r="P56" s="8"/>
    </row>
    <row r="57" spans="1:16" ht="12" customHeight="1" x14ac:dyDescent="0.25">
      <c r="A57" s="34"/>
      <c r="B57" s="61"/>
      <c r="C57" s="37"/>
      <c r="D57" s="37"/>
      <c r="E57" s="37"/>
      <c r="F57" s="37"/>
      <c r="G57" s="37"/>
      <c r="H57" s="37"/>
      <c r="I57" s="37"/>
      <c r="J57" s="12"/>
      <c r="K57" s="12"/>
      <c r="L57" s="8"/>
      <c r="M57" s="8"/>
      <c r="N57" s="8"/>
      <c r="O57" s="8"/>
      <c r="P57" s="8"/>
    </row>
    <row r="58" spans="1:16" ht="12" customHeight="1" x14ac:dyDescent="0.25">
      <c r="A58" s="34"/>
      <c r="B58" s="62"/>
      <c r="C58" s="34"/>
      <c r="D58" s="35"/>
      <c r="E58" s="35"/>
      <c r="F58" s="35"/>
      <c r="G58" s="35"/>
      <c r="H58" s="35"/>
      <c r="I58" s="35"/>
      <c r="J58" s="12"/>
      <c r="K58" s="12"/>
      <c r="L58" s="8"/>
      <c r="M58" s="8"/>
      <c r="N58" s="8"/>
      <c r="O58" s="8"/>
      <c r="P58" s="8"/>
    </row>
    <row r="59" spans="1:16" s="38" customFormat="1" ht="12" customHeight="1" x14ac:dyDescent="0.25">
      <c r="B59" s="60"/>
      <c r="C59" s="32"/>
      <c r="D59" s="31"/>
      <c r="E59" s="31"/>
      <c r="F59" s="31"/>
    </row>
    <row r="60" spans="1:16" s="38" customFormat="1" ht="12" customHeight="1" x14ac:dyDescent="0.25">
      <c r="B60" s="61"/>
      <c r="C60" s="30"/>
      <c r="D60" s="31"/>
      <c r="E60" s="31"/>
      <c r="F60" s="31"/>
    </row>
    <row r="61" spans="1:16" s="38" customFormat="1" ht="12" customHeight="1" x14ac:dyDescent="0.25">
      <c r="B61" s="62"/>
      <c r="C61" s="32"/>
      <c r="D61" s="31"/>
      <c r="E61" s="31"/>
      <c r="F61" s="31"/>
    </row>
    <row r="62" spans="1:16" s="3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A27" sqref="A27:D27"/>
    </sheetView>
  </sheetViews>
  <sheetFormatPr defaultColWidth="8.7109375" defaultRowHeight="12" customHeight="1" x14ac:dyDescent="0.25"/>
  <cols>
    <col min="1" max="1" width="12.7109375" style="39" customWidth="1"/>
    <col min="2" max="6" width="16.7109375" style="39" customWidth="1"/>
    <col min="7" max="16384" width="8.7109375" style="39"/>
  </cols>
  <sheetData>
    <row r="1" spans="1:16" s="1" customFormat="1" ht="30" customHeight="1" x14ac:dyDescent="0.25">
      <c r="A1" s="93" t="s">
        <v>0</v>
      </c>
      <c r="B1" s="197" t="s">
        <v>1</v>
      </c>
      <c r="C1" s="198"/>
      <c r="D1" s="198"/>
      <c r="E1" s="196"/>
      <c r="F1" s="207" t="s">
        <v>266</v>
      </c>
    </row>
    <row r="2" spans="1:16" s="28" customFormat="1" ht="30" customHeight="1" x14ac:dyDescent="0.25">
      <c r="A2" s="26"/>
      <c r="B2" s="493" t="s">
        <v>329</v>
      </c>
      <c r="C2" s="493"/>
      <c r="D2" s="493"/>
      <c r="E2" s="494"/>
      <c r="F2" s="494"/>
      <c r="G2" s="36"/>
      <c r="H2" s="36"/>
      <c r="I2" s="36"/>
      <c r="J2" s="33"/>
      <c r="K2" s="33"/>
      <c r="L2" s="27"/>
      <c r="M2" s="27"/>
      <c r="N2" s="27"/>
      <c r="O2" s="36"/>
      <c r="P2" s="36"/>
    </row>
    <row r="3" spans="1:16" s="13" customFormat="1" ht="15" customHeight="1" x14ac:dyDescent="0.25">
      <c r="B3" s="495" t="s">
        <v>61</v>
      </c>
      <c r="C3" s="496"/>
      <c r="D3" s="496"/>
      <c r="E3" s="496"/>
      <c r="F3" s="496"/>
      <c r="G3" s="36"/>
      <c r="H3" s="36"/>
      <c r="I3" s="36"/>
      <c r="J3" s="10"/>
      <c r="K3" s="10"/>
      <c r="L3" s="10"/>
      <c r="M3" s="10"/>
      <c r="N3" s="10"/>
      <c r="O3" s="36"/>
      <c r="P3" s="3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ht="15" customHeight="1" x14ac:dyDescent="0.25"/>
    <row r="23" spans="1:7" s="64" customFormat="1" ht="15" customHeight="1" x14ac:dyDescent="0.25"/>
    <row r="24" spans="1:7" ht="30" customHeight="1" x14ac:dyDescent="0.25">
      <c r="A24" s="66" t="s">
        <v>79</v>
      </c>
      <c r="B24" s="500" t="s">
        <v>326</v>
      </c>
      <c r="C24" s="499"/>
      <c r="D24" s="499"/>
      <c r="E24" s="499"/>
      <c r="F24" s="499"/>
    </row>
    <row r="25" spans="1:7" s="1" customFormat="1" ht="15" customHeight="1" x14ac:dyDescent="0.25">
      <c r="A25" s="114" t="s">
        <v>63</v>
      </c>
      <c r="B25" s="473" t="s">
        <v>308</v>
      </c>
      <c r="C25" s="434"/>
      <c r="D25" s="434"/>
      <c r="E25" s="434"/>
    </row>
    <row r="26" spans="1:7" s="1" customFormat="1" ht="15" customHeight="1" x14ac:dyDescent="0.25">
      <c r="A26" s="308" t="s">
        <v>273</v>
      </c>
      <c r="B26" s="447" t="s">
        <v>311</v>
      </c>
      <c r="C26" s="448"/>
      <c r="D26" s="15"/>
      <c r="E26" s="15"/>
      <c r="F26"/>
      <c r="G26"/>
    </row>
    <row r="27" spans="1:7" s="1" customFormat="1" ht="15" customHeight="1" x14ac:dyDescent="0.25">
      <c r="A27" s="415" t="s">
        <v>4</v>
      </c>
      <c r="B27" s="431" t="s">
        <v>351</v>
      </c>
      <c r="C27" s="432"/>
      <c r="D27" s="446"/>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53" spans="1:14" ht="12" customHeight="1" x14ac:dyDescent="0.25">
      <c r="A53" s="38"/>
      <c r="B53" s="38"/>
      <c r="C53" s="38"/>
      <c r="D53" s="38"/>
      <c r="E53" s="38"/>
      <c r="F53" s="38"/>
      <c r="G53" s="38"/>
      <c r="H53" s="38"/>
      <c r="I53" s="38"/>
    </row>
    <row r="54" spans="1:14" ht="12" customHeight="1" x14ac:dyDescent="0.25">
      <c r="A54" s="38"/>
      <c r="B54" s="38"/>
      <c r="C54" s="38"/>
      <c r="D54" s="38"/>
      <c r="E54" s="38"/>
      <c r="F54" s="38"/>
      <c r="G54" s="38"/>
      <c r="H54" s="38"/>
      <c r="I54" s="38"/>
    </row>
    <row r="55" spans="1:14" ht="12" customHeight="1" x14ac:dyDescent="0.25">
      <c r="A55" s="34"/>
      <c r="B55" s="59"/>
      <c r="C55" s="35"/>
      <c r="D55" s="35"/>
      <c r="E55" s="35"/>
      <c r="F55" s="35"/>
      <c r="G55" s="35"/>
      <c r="H55" s="35"/>
      <c r="I55" s="35"/>
      <c r="L55" s="9"/>
      <c r="M55" s="9"/>
      <c r="N55" s="9"/>
    </row>
    <row r="56" spans="1:14" ht="12" customHeight="1" x14ac:dyDescent="0.25">
      <c r="A56" s="34"/>
      <c r="B56" s="60"/>
      <c r="C56" s="35"/>
      <c r="D56" s="35"/>
      <c r="E56" s="35"/>
      <c r="F56" s="35"/>
      <c r="G56" s="35"/>
      <c r="H56" s="35"/>
      <c r="I56" s="35"/>
    </row>
    <row r="57" spans="1:14" ht="12" customHeight="1" x14ac:dyDescent="0.25">
      <c r="A57" s="34"/>
      <c r="B57" s="61"/>
      <c r="C57" s="37"/>
      <c r="D57" s="37"/>
      <c r="E57" s="37"/>
      <c r="F57" s="37"/>
      <c r="G57" s="37"/>
      <c r="H57" s="37"/>
      <c r="I57" s="37"/>
    </row>
    <row r="58" spans="1:14" ht="12" customHeight="1" x14ac:dyDescent="0.25">
      <c r="A58" s="34"/>
      <c r="B58" s="62"/>
      <c r="C58" s="34"/>
      <c r="D58" s="35"/>
      <c r="E58" s="35"/>
      <c r="F58" s="35"/>
      <c r="G58" s="35"/>
      <c r="H58" s="35"/>
      <c r="I58" s="35"/>
    </row>
    <row r="59" spans="1:14" s="38" customFormat="1" ht="12" customHeight="1" x14ac:dyDescent="0.25">
      <c r="B59" s="60"/>
      <c r="C59" s="32"/>
      <c r="D59" s="31"/>
      <c r="E59" s="31"/>
      <c r="F59" s="31"/>
    </row>
    <row r="60" spans="1:14" s="38" customFormat="1" ht="12" customHeight="1" x14ac:dyDescent="0.25">
      <c r="B60" s="61"/>
      <c r="C60" s="30"/>
      <c r="D60" s="31"/>
      <c r="E60" s="31"/>
      <c r="F60" s="31"/>
    </row>
    <row r="61" spans="1:14" s="38" customFormat="1" ht="12" customHeight="1" x14ac:dyDescent="0.25">
      <c r="B61" s="62"/>
      <c r="C61" s="32"/>
      <c r="D61" s="31"/>
      <c r="E61" s="31"/>
      <c r="F61" s="31"/>
    </row>
    <row r="62" spans="1:14" s="38"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workbookViewId="0">
      <selection activeCell="E36" sqref="A36:XFD36"/>
    </sheetView>
  </sheetViews>
  <sheetFormatPr defaultColWidth="8.7109375" defaultRowHeight="12" customHeight="1" x14ac:dyDescent="0.25"/>
  <cols>
    <col min="1" max="1" width="12.7109375" style="39" customWidth="1"/>
    <col min="2" max="6" width="16.7109375" style="39" customWidth="1"/>
    <col min="7" max="8" width="8.7109375" style="39"/>
    <col min="9" max="9" width="13.42578125" style="39" bestFit="1" customWidth="1"/>
    <col min="10" max="16384" width="8.7109375" style="39"/>
  </cols>
  <sheetData>
    <row r="1" spans="1:16" s="1" customFormat="1" ht="30" customHeight="1" x14ac:dyDescent="0.25">
      <c r="A1" s="93" t="s">
        <v>0</v>
      </c>
      <c r="B1" s="197" t="s">
        <v>1</v>
      </c>
      <c r="C1" s="198"/>
      <c r="D1" s="198"/>
      <c r="E1" s="196"/>
      <c r="F1" s="207" t="s">
        <v>266</v>
      </c>
    </row>
    <row r="2" spans="1:16" s="28" customFormat="1" ht="45" customHeight="1" x14ac:dyDescent="0.25">
      <c r="A2" s="26"/>
      <c r="B2" s="493" t="s">
        <v>330</v>
      </c>
      <c r="C2" s="493"/>
      <c r="D2" s="493"/>
      <c r="E2" s="494"/>
      <c r="F2" s="494"/>
      <c r="G2" s="36"/>
      <c r="H2" s="36"/>
      <c r="I2" s="36"/>
      <c r="J2" s="33"/>
      <c r="K2" s="33"/>
      <c r="L2" s="27"/>
      <c r="M2" s="27"/>
      <c r="N2" s="27"/>
      <c r="O2" s="36"/>
      <c r="P2" s="36"/>
    </row>
    <row r="3" spans="1:16" s="13" customFormat="1" ht="15" customHeight="1" x14ac:dyDescent="0.25">
      <c r="B3" s="495" t="s">
        <v>61</v>
      </c>
      <c r="C3" s="496"/>
      <c r="D3" s="496"/>
      <c r="E3" s="496"/>
      <c r="F3" s="496"/>
      <c r="G3" s="36"/>
      <c r="H3" s="36"/>
      <c r="I3" s="36"/>
      <c r="J3" s="10"/>
      <c r="K3" s="10"/>
      <c r="L3" s="10"/>
      <c r="M3" s="10"/>
      <c r="N3" s="10"/>
      <c r="O3" s="36"/>
      <c r="P3" s="3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row r="34" spans="1:7" s="1" customFormat="1" ht="15" customHeight="1" x14ac:dyDescent="0.25">
      <c r="A34" s="114" t="s">
        <v>63</v>
      </c>
      <c r="B34" s="473" t="s">
        <v>308</v>
      </c>
      <c r="C34" s="434"/>
      <c r="D34" s="434"/>
      <c r="E34" s="434"/>
    </row>
    <row r="35" spans="1:7" s="1" customFormat="1" ht="15" customHeight="1" x14ac:dyDescent="0.25">
      <c r="A35" s="308" t="s">
        <v>273</v>
      </c>
      <c r="B35" s="447" t="s">
        <v>311</v>
      </c>
      <c r="C35" s="448"/>
      <c r="D35" s="15"/>
      <c r="E35" s="15"/>
      <c r="F35"/>
      <c r="G35"/>
    </row>
    <row r="36" spans="1:7" s="71" customFormat="1" ht="15" customHeight="1" x14ac:dyDescent="0.25">
      <c r="A36" s="415" t="s">
        <v>4</v>
      </c>
      <c r="B36" s="431" t="s">
        <v>351</v>
      </c>
      <c r="C36" s="432"/>
      <c r="D36" s="446"/>
      <c r="E36" s="422"/>
      <c r="F36" s="70"/>
      <c r="G36" s="70"/>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47" spans="1:7" ht="15" customHeight="1" x14ac:dyDescent="0.25"/>
    <row r="62" spans="1:14" ht="12" customHeight="1" x14ac:dyDescent="0.25">
      <c r="A62" s="38"/>
      <c r="B62" s="38"/>
      <c r="C62" s="38"/>
      <c r="D62" s="38"/>
      <c r="E62" s="38"/>
      <c r="F62" s="38"/>
      <c r="G62" s="38"/>
      <c r="H62" s="38"/>
      <c r="I62" s="38"/>
    </row>
    <row r="63" spans="1:14" ht="12" customHeight="1" x14ac:dyDescent="0.25">
      <c r="A63" s="38"/>
      <c r="B63" s="38"/>
      <c r="C63" s="38"/>
      <c r="D63" s="38"/>
      <c r="E63" s="38"/>
      <c r="F63" s="38"/>
      <c r="G63" s="38"/>
      <c r="H63" s="38"/>
      <c r="I63" s="38"/>
    </row>
    <row r="64" spans="1:14" ht="12" customHeight="1" x14ac:dyDescent="0.25">
      <c r="A64" s="34"/>
      <c r="B64" s="59"/>
      <c r="C64" s="35"/>
      <c r="D64" s="35"/>
      <c r="E64" s="35"/>
      <c r="F64" s="35"/>
      <c r="G64" s="35"/>
      <c r="H64" s="35"/>
      <c r="I64" s="35"/>
      <c r="L64" s="9"/>
      <c r="M64" s="9"/>
      <c r="N64" s="9"/>
    </row>
    <row r="65" spans="1:9" ht="12" customHeight="1" x14ac:dyDescent="0.25">
      <c r="A65" s="34"/>
      <c r="B65" s="60"/>
      <c r="C65" s="35"/>
      <c r="D65" s="35"/>
      <c r="E65" s="35"/>
      <c r="F65" s="35"/>
      <c r="G65" s="35"/>
      <c r="H65" s="35"/>
      <c r="I65" s="35"/>
    </row>
    <row r="66" spans="1:9" ht="12" customHeight="1" x14ac:dyDescent="0.25">
      <c r="A66" s="34"/>
      <c r="B66" s="61"/>
      <c r="C66" s="37"/>
      <c r="D66" s="37"/>
      <c r="E66" s="37"/>
      <c r="F66" s="37"/>
      <c r="G66" s="37"/>
      <c r="H66" s="37"/>
      <c r="I66" s="37"/>
    </row>
    <row r="67" spans="1:9" ht="12" customHeight="1" x14ac:dyDescent="0.25">
      <c r="A67" s="34"/>
      <c r="B67" s="62"/>
      <c r="C67" s="34"/>
      <c r="D67" s="35"/>
      <c r="E67" s="35"/>
      <c r="F67" s="35"/>
      <c r="G67" s="35"/>
      <c r="H67" s="35"/>
      <c r="I67" s="35"/>
    </row>
    <row r="68" spans="1:9" s="38" customFormat="1" ht="12" customHeight="1" x14ac:dyDescent="0.25">
      <c r="B68" s="60"/>
      <c r="C68" s="32"/>
      <c r="D68" s="31"/>
      <c r="E68" s="31"/>
      <c r="F68" s="31"/>
    </row>
    <row r="69" spans="1:9" s="38" customFormat="1" ht="12" customHeight="1" x14ac:dyDescent="0.25">
      <c r="B69" s="61"/>
      <c r="C69" s="30"/>
      <c r="D69" s="31"/>
      <c r="E69" s="31"/>
      <c r="F69" s="31"/>
    </row>
    <row r="70" spans="1:9" s="38" customFormat="1" ht="12" customHeight="1" x14ac:dyDescent="0.25">
      <c r="B70" s="62"/>
      <c r="C70" s="32"/>
      <c r="D70" s="31"/>
      <c r="E70" s="31"/>
      <c r="F70" s="31"/>
    </row>
    <row r="71" spans="1:9" s="38" customFormat="1" ht="12" customHeight="1" x14ac:dyDescent="0.25"/>
  </sheetData>
  <mergeCells count="5">
    <mergeCell ref="B2:F2"/>
    <mergeCell ref="B3:F3"/>
    <mergeCell ref="B36:D36"/>
    <mergeCell ref="B34:E34"/>
    <mergeCell ref="B35:C35"/>
  </mergeCells>
  <hyperlinks>
    <hyperlink ref="F1" location="Índice!A1" display="[índice Ç]"/>
    <hyperlink ref="B3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workbookViewId="0">
      <selection activeCell="F1" sqref="F1"/>
    </sheetView>
  </sheetViews>
  <sheetFormatPr defaultColWidth="8.7109375" defaultRowHeight="12" customHeight="1" x14ac:dyDescent="0.25"/>
  <cols>
    <col min="1" max="1" width="12.7109375" style="196" customWidth="1"/>
    <col min="2" max="6" width="16.7109375" style="196" customWidth="1"/>
    <col min="7" max="16384" width="8.7109375" style="196"/>
  </cols>
  <sheetData>
    <row r="1" spans="1:16" s="1" customFormat="1" ht="30" customHeight="1" x14ac:dyDescent="0.25">
      <c r="A1" s="93" t="s">
        <v>0</v>
      </c>
      <c r="B1" s="197" t="s">
        <v>1</v>
      </c>
      <c r="C1" s="198"/>
      <c r="D1" s="198"/>
      <c r="E1" s="198"/>
      <c r="F1" s="207" t="s">
        <v>266</v>
      </c>
    </row>
    <row r="2" spans="1:16" s="28" customFormat="1" ht="45" customHeight="1" x14ac:dyDescent="0.25">
      <c r="A2" s="270"/>
      <c r="B2" s="493" t="s">
        <v>346</v>
      </c>
      <c r="C2" s="493"/>
      <c r="D2" s="493"/>
      <c r="E2" s="494"/>
      <c r="F2" s="494"/>
      <c r="G2" s="170"/>
      <c r="H2" s="170"/>
      <c r="I2" s="170"/>
      <c r="J2" s="220"/>
      <c r="K2" s="220"/>
      <c r="L2" s="27"/>
      <c r="M2" s="27"/>
      <c r="N2" s="27"/>
      <c r="O2" s="170"/>
      <c r="P2" s="170"/>
    </row>
    <row r="3" spans="1:16" s="13" customFormat="1" ht="15" customHeight="1" x14ac:dyDescent="0.25">
      <c r="A3" s="156"/>
      <c r="B3" s="501" t="s">
        <v>258</v>
      </c>
      <c r="C3" s="502"/>
      <c r="D3" s="503" t="s">
        <v>270</v>
      </c>
      <c r="E3" s="504"/>
      <c r="F3" s="504"/>
      <c r="G3" s="170"/>
      <c r="H3" s="170"/>
      <c r="I3" s="170"/>
      <c r="J3" s="10"/>
      <c r="K3" s="10"/>
      <c r="L3" s="10"/>
      <c r="M3" s="10"/>
      <c r="N3" s="10"/>
      <c r="O3" s="170"/>
      <c r="P3" s="170"/>
    </row>
    <row r="4" spans="1:16" ht="15" customHeight="1" x14ac:dyDescent="0.25">
      <c r="A4" s="190"/>
      <c r="B4" s="190"/>
      <c r="C4" s="190"/>
      <c r="D4" s="190"/>
      <c r="E4" s="190"/>
      <c r="F4" s="190"/>
    </row>
    <row r="5" spans="1:16" ht="15" customHeight="1" x14ac:dyDescent="0.25">
      <c r="A5" s="190"/>
      <c r="B5" s="190"/>
      <c r="C5" s="190"/>
      <c r="D5" s="190"/>
      <c r="E5" s="190"/>
      <c r="F5" s="190"/>
    </row>
    <row r="6" spans="1:16" ht="15" customHeight="1" x14ac:dyDescent="0.25">
      <c r="A6" s="190"/>
      <c r="B6" s="190"/>
      <c r="C6" s="190"/>
      <c r="D6" s="190"/>
      <c r="E6" s="190"/>
      <c r="F6" s="190"/>
    </row>
    <row r="7" spans="1:16" ht="15" customHeight="1" x14ac:dyDescent="0.25">
      <c r="A7" s="190"/>
      <c r="B7" s="190"/>
      <c r="C7" s="190"/>
      <c r="D7" s="190"/>
      <c r="E7" s="190"/>
      <c r="F7" s="190"/>
    </row>
    <row r="8" spans="1:16" ht="15" customHeight="1" x14ac:dyDescent="0.25">
      <c r="A8" s="190"/>
      <c r="B8" s="190"/>
      <c r="C8" s="190"/>
      <c r="D8" s="190"/>
      <c r="E8" s="190"/>
      <c r="F8" s="190"/>
    </row>
    <row r="9" spans="1:16" ht="15" customHeight="1" x14ac:dyDescent="0.25">
      <c r="A9" s="190"/>
      <c r="B9" s="190"/>
      <c r="C9" s="190"/>
      <c r="D9" s="190"/>
      <c r="E9" s="190"/>
      <c r="F9" s="190"/>
    </row>
    <row r="10" spans="1:16" ht="15" customHeight="1" x14ac:dyDescent="0.25">
      <c r="A10" s="190"/>
      <c r="B10" s="190"/>
      <c r="C10" s="190"/>
      <c r="D10" s="190"/>
      <c r="E10" s="190"/>
      <c r="F10" s="190"/>
    </row>
    <row r="11" spans="1:16" ht="15" customHeight="1" x14ac:dyDescent="0.25">
      <c r="A11" s="190"/>
      <c r="B11" s="190"/>
      <c r="C11" s="190"/>
      <c r="D11" s="190"/>
      <c r="E11" s="190"/>
      <c r="F11" s="190"/>
    </row>
    <row r="12" spans="1:16" ht="15" customHeight="1" x14ac:dyDescent="0.25">
      <c r="A12" s="190"/>
      <c r="B12" s="190"/>
      <c r="C12" s="190"/>
      <c r="D12" s="190"/>
      <c r="E12" s="190"/>
      <c r="F12" s="190"/>
    </row>
    <row r="13" spans="1:16" ht="15" customHeight="1" x14ac:dyDescent="0.25">
      <c r="A13" s="190"/>
      <c r="B13" s="190"/>
      <c r="C13" s="190"/>
      <c r="D13" s="190"/>
      <c r="E13" s="190"/>
      <c r="F13" s="190"/>
    </row>
    <row r="14" spans="1:16" ht="15" customHeight="1" x14ac:dyDescent="0.25">
      <c r="A14" s="190"/>
      <c r="B14" s="190"/>
      <c r="C14" s="190"/>
      <c r="D14" s="190"/>
      <c r="E14" s="190"/>
      <c r="F14" s="190"/>
    </row>
    <row r="15" spans="1:16" ht="15" customHeight="1" x14ac:dyDescent="0.25">
      <c r="A15" s="190"/>
      <c r="B15" s="190"/>
      <c r="C15" s="190"/>
      <c r="D15" s="190"/>
      <c r="E15" s="190"/>
      <c r="F15" s="190"/>
    </row>
    <row r="16" spans="1:16" ht="15" customHeight="1" x14ac:dyDescent="0.25">
      <c r="A16" s="190"/>
      <c r="B16" s="190"/>
      <c r="C16" s="190"/>
      <c r="D16" s="190"/>
      <c r="E16" s="190"/>
      <c r="F16" s="190"/>
    </row>
    <row r="17" spans="1:6" ht="15" customHeight="1" x14ac:dyDescent="0.25">
      <c r="A17" s="190"/>
      <c r="B17" s="190"/>
      <c r="C17" s="190"/>
      <c r="D17" s="190"/>
      <c r="E17" s="190"/>
      <c r="F17" s="190"/>
    </row>
    <row r="18" spans="1:6" ht="15" customHeight="1" x14ac:dyDescent="0.25">
      <c r="A18" s="190"/>
      <c r="B18" s="190"/>
      <c r="C18" s="190"/>
      <c r="D18" s="190"/>
      <c r="E18" s="190"/>
      <c r="F18" s="190"/>
    </row>
    <row r="19" spans="1:6" ht="15" customHeight="1" x14ac:dyDescent="0.25">
      <c r="A19" s="190"/>
      <c r="B19" s="190"/>
      <c r="C19" s="190"/>
      <c r="D19" s="190"/>
      <c r="E19" s="190"/>
      <c r="F19" s="190"/>
    </row>
    <row r="20" spans="1:6" ht="15" customHeight="1" x14ac:dyDescent="0.25">
      <c r="A20" s="190"/>
      <c r="B20" s="190"/>
      <c r="C20" s="190"/>
      <c r="D20" s="190"/>
      <c r="E20" s="190"/>
      <c r="F20" s="190"/>
    </row>
    <row r="21" spans="1:6" ht="15" customHeight="1" x14ac:dyDescent="0.25">
      <c r="A21" s="190"/>
      <c r="B21" s="190"/>
      <c r="C21" s="190"/>
      <c r="D21" s="190"/>
      <c r="E21" s="190"/>
      <c r="F21" s="190"/>
    </row>
    <row r="22" spans="1:6" ht="15" customHeight="1" x14ac:dyDescent="0.25">
      <c r="A22" s="190"/>
      <c r="B22" s="190"/>
      <c r="C22" s="190"/>
      <c r="D22" s="190"/>
      <c r="E22" s="190"/>
      <c r="F22" s="190"/>
    </row>
    <row r="23" spans="1:6" ht="15" customHeight="1" x14ac:dyDescent="0.25">
      <c r="A23" s="190"/>
      <c r="B23" s="190"/>
      <c r="C23" s="190"/>
      <c r="D23" s="190"/>
      <c r="E23" s="190"/>
      <c r="F23" s="190"/>
    </row>
    <row r="24" spans="1:6" ht="15" customHeight="1" x14ac:dyDescent="0.25">
      <c r="A24" s="190"/>
      <c r="B24" s="190"/>
      <c r="C24" s="190"/>
      <c r="D24" s="190"/>
      <c r="E24" s="190"/>
      <c r="F24" s="190"/>
    </row>
    <row r="25" spans="1:6" ht="15" customHeight="1" x14ac:dyDescent="0.25">
      <c r="A25" s="190"/>
      <c r="B25" s="190"/>
      <c r="C25" s="190"/>
      <c r="D25" s="190"/>
      <c r="E25" s="190"/>
      <c r="F25" s="190"/>
    </row>
    <row r="26" spans="1:6" ht="15" customHeight="1" x14ac:dyDescent="0.25">
      <c r="A26" s="190"/>
      <c r="B26" s="190"/>
      <c r="C26" s="190"/>
      <c r="D26" s="190"/>
      <c r="E26" s="190"/>
      <c r="F26" s="190"/>
    </row>
    <row r="27" spans="1:6" ht="15" customHeight="1" x14ac:dyDescent="0.25">
      <c r="A27" s="190"/>
      <c r="B27" s="190"/>
      <c r="C27" s="190"/>
      <c r="D27" s="190"/>
      <c r="E27" s="190"/>
      <c r="F27" s="190"/>
    </row>
    <row r="28" spans="1:6" ht="15" customHeight="1" x14ac:dyDescent="0.25">
      <c r="A28" s="190"/>
      <c r="B28" s="190"/>
      <c r="C28" s="190"/>
      <c r="D28" s="190"/>
      <c r="E28" s="190"/>
      <c r="F28" s="190"/>
    </row>
    <row r="29" spans="1:6" ht="15" customHeight="1" x14ac:dyDescent="0.25">
      <c r="A29" s="190"/>
      <c r="B29" s="190"/>
      <c r="C29" s="190"/>
      <c r="D29" s="190"/>
      <c r="E29" s="190"/>
      <c r="F29" s="190"/>
    </row>
    <row r="30" spans="1:6" ht="15" customHeight="1" x14ac:dyDescent="0.25">
      <c r="A30" s="190"/>
      <c r="B30" s="190"/>
      <c r="C30" s="190"/>
      <c r="D30" s="190"/>
      <c r="E30" s="190"/>
      <c r="F30" s="190"/>
    </row>
    <row r="31" spans="1:6" ht="15" customHeight="1" x14ac:dyDescent="0.25">
      <c r="A31" s="190"/>
      <c r="B31" s="190"/>
      <c r="C31" s="190"/>
      <c r="D31" s="190"/>
      <c r="E31" s="190"/>
      <c r="F31" s="190"/>
    </row>
    <row r="32" spans="1:6" ht="15" customHeight="1" x14ac:dyDescent="0.25">
      <c r="A32" s="190"/>
      <c r="B32" s="190"/>
      <c r="C32" s="190"/>
      <c r="D32" s="190"/>
      <c r="E32" s="190"/>
      <c r="F32" s="190"/>
    </row>
    <row r="33" spans="1:7" ht="15" customHeight="1" x14ac:dyDescent="0.25">
      <c r="A33" s="190"/>
      <c r="B33" s="190"/>
      <c r="C33" s="190"/>
      <c r="D33" s="190"/>
      <c r="E33" s="190"/>
      <c r="F33" s="190"/>
    </row>
    <row r="34" spans="1:7" s="1" customFormat="1" ht="30" customHeight="1" x14ac:dyDescent="0.25">
      <c r="A34" s="114" t="s">
        <v>63</v>
      </c>
      <c r="B34" s="505" t="s">
        <v>345</v>
      </c>
      <c r="C34" s="434"/>
      <c r="D34" s="434"/>
      <c r="E34" s="434"/>
      <c r="F34" s="434"/>
    </row>
    <row r="35" spans="1:7" s="1" customFormat="1" ht="15" customHeight="1" x14ac:dyDescent="0.25">
      <c r="A35" s="308" t="s">
        <v>273</v>
      </c>
      <c r="B35" s="447" t="s">
        <v>311</v>
      </c>
      <c r="C35" s="448"/>
      <c r="D35" s="15"/>
      <c r="E35" s="15"/>
      <c r="F35"/>
      <c r="G35"/>
    </row>
    <row r="36" spans="1:7" s="71" customFormat="1" ht="15" customHeight="1" x14ac:dyDescent="0.25">
      <c r="A36" s="415" t="s">
        <v>4</v>
      </c>
      <c r="B36" s="431" t="s">
        <v>351</v>
      </c>
      <c r="C36" s="432"/>
      <c r="D36" s="446"/>
      <c r="E36" s="422"/>
      <c r="F36" s="70"/>
      <c r="G36" s="70"/>
    </row>
    <row r="37" spans="1:7" ht="15" customHeight="1" x14ac:dyDescent="0.25">
      <c r="A37" s="190"/>
      <c r="B37" s="190"/>
      <c r="C37" s="190"/>
      <c r="D37" s="190"/>
      <c r="E37" s="190"/>
      <c r="F37" s="190"/>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62" spans="1:14" ht="12" customHeight="1" x14ac:dyDescent="0.25">
      <c r="A62" s="91"/>
      <c r="B62" s="91"/>
      <c r="C62" s="91"/>
      <c r="D62" s="91"/>
      <c r="E62" s="91"/>
      <c r="F62" s="91"/>
      <c r="G62" s="91"/>
      <c r="H62" s="91"/>
      <c r="I62" s="91"/>
    </row>
    <row r="63" spans="1:14" ht="12" customHeight="1" x14ac:dyDescent="0.25">
      <c r="A63" s="91"/>
      <c r="B63" s="91"/>
      <c r="C63" s="91"/>
      <c r="D63" s="91"/>
      <c r="E63" s="91"/>
      <c r="F63" s="91"/>
      <c r="G63" s="91"/>
      <c r="H63" s="91"/>
      <c r="I63" s="91"/>
    </row>
    <row r="64" spans="1:14" ht="12" customHeight="1" x14ac:dyDescent="0.25">
      <c r="A64" s="34"/>
      <c r="B64" s="59"/>
      <c r="C64" s="89"/>
      <c r="D64" s="89"/>
      <c r="E64" s="89"/>
      <c r="F64" s="89"/>
      <c r="G64" s="89"/>
      <c r="H64" s="89"/>
      <c r="I64" s="89"/>
      <c r="L64" s="9"/>
      <c r="M64" s="9"/>
      <c r="N64" s="9"/>
    </row>
    <row r="65" spans="1:9" ht="12" customHeight="1" x14ac:dyDescent="0.25">
      <c r="A65" s="34"/>
      <c r="B65" s="60"/>
      <c r="C65" s="89"/>
      <c r="D65" s="89"/>
      <c r="E65" s="89"/>
      <c r="F65" s="89"/>
      <c r="G65" s="89"/>
      <c r="H65" s="89"/>
      <c r="I65" s="89"/>
    </row>
    <row r="66" spans="1:9" ht="12" customHeight="1" x14ac:dyDescent="0.25">
      <c r="A66" s="34"/>
      <c r="B66" s="61"/>
      <c r="C66" s="90"/>
      <c r="D66" s="90"/>
      <c r="E66" s="90"/>
      <c r="F66" s="90"/>
      <c r="G66" s="90"/>
      <c r="H66" s="90"/>
      <c r="I66" s="90"/>
    </row>
    <row r="67" spans="1:9" ht="12" customHeight="1" x14ac:dyDescent="0.25">
      <c r="A67" s="34"/>
      <c r="B67" s="62"/>
      <c r="C67" s="34"/>
      <c r="D67" s="89"/>
      <c r="E67" s="89"/>
      <c r="F67" s="89"/>
      <c r="G67" s="89"/>
      <c r="H67" s="89"/>
      <c r="I67" s="89"/>
    </row>
    <row r="68" spans="1:9" s="91" customFormat="1" ht="12" customHeight="1" x14ac:dyDescent="0.25">
      <c r="B68" s="60"/>
      <c r="C68" s="223"/>
      <c r="D68" s="222"/>
      <c r="E68" s="222"/>
      <c r="F68" s="222"/>
    </row>
    <row r="69" spans="1:9" s="91" customFormat="1" ht="12" customHeight="1" x14ac:dyDescent="0.25">
      <c r="B69" s="61"/>
      <c r="C69" s="221"/>
      <c r="D69" s="222"/>
      <c r="E69" s="222"/>
      <c r="F69" s="222"/>
    </row>
    <row r="70" spans="1:9" s="91" customFormat="1" ht="12" customHeight="1" x14ac:dyDescent="0.25">
      <c r="B70" s="62"/>
      <c r="C70" s="223"/>
      <c r="D70" s="222"/>
      <c r="E70" s="222"/>
      <c r="F70" s="222"/>
    </row>
    <row r="71" spans="1:9" s="91" customFormat="1" ht="12" customHeight="1" x14ac:dyDescent="0.25"/>
  </sheetData>
  <mergeCells count="6">
    <mergeCell ref="B2:F2"/>
    <mergeCell ref="B3:C3"/>
    <mergeCell ref="D3:F3"/>
    <mergeCell ref="B36:D36"/>
    <mergeCell ref="B34:F34"/>
    <mergeCell ref="B35:C35"/>
  </mergeCells>
  <hyperlinks>
    <hyperlink ref="F1" location="Índice!A1" display="[índice Ç]"/>
    <hyperlink ref="B3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F1" sqref="F1"/>
    </sheetView>
  </sheetViews>
  <sheetFormatPr defaultColWidth="8.7109375" defaultRowHeight="12" customHeight="1" x14ac:dyDescent="0.25"/>
  <cols>
    <col min="1" max="1" width="12.7109375" style="85" customWidth="1"/>
    <col min="2" max="6" width="16.7109375" style="85" customWidth="1"/>
    <col min="7" max="16384" width="8.7109375" style="85"/>
  </cols>
  <sheetData>
    <row r="1" spans="1:16" s="1" customFormat="1" ht="30" customHeight="1" x14ac:dyDescent="0.25">
      <c r="A1" s="93" t="s">
        <v>0</v>
      </c>
      <c r="B1" s="197" t="s">
        <v>1</v>
      </c>
      <c r="C1" s="198"/>
      <c r="D1" s="198"/>
      <c r="E1" s="196"/>
      <c r="F1" s="207" t="s">
        <v>266</v>
      </c>
    </row>
    <row r="2" spans="1:16" s="28" customFormat="1" ht="45" customHeight="1" x14ac:dyDescent="0.25">
      <c r="A2" s="26"/>
      <c r="B2" s="493" t="s">
        <v>331</v>
      </c>
      <c r="C2" s="493"/>
      <c r="D2" s="493"/>
      <c r="E2" s="494"/>
      <c r="F2" s="494"/>
      <c r="G2" s="36"/>
      <c r="H2" s="36"/>
      <c r="I2" s="36"/>
      <c r="J2" s="86"/>
      <c r="K2" s="86"/>
      <c r="L2" s="27"/>
      <c r="M2" s="27"/>
      <c r="N2" s="27"/>
      <c r="O2" s="36"/>
      <c r="P2" s="36"/>
    </row>
    <row r="3" spans="1:16" s="13" customFormat="1" ht="15" customHeight="1" x14ac:dyDescent="0.25">
      <c r="B3" s="495" t="s">
        <v>259</v>
      </c>
      <c r="C3" s="496"/>
      <c r="D3" s="496"/>
      <c r="E3" s="496"/>
      <c r="F3" s="496"/>
      <c r="G3" s="36"/>
      <c r="H3" s="36"/>
      <c r="I3" s="36"/>
      <c r="J3" s="10"/>
      <c r="K3" s="10"/>
      <c r="L3" s="10"/>
      <c r="M3" s="10"/>
      <c r="N3" s="10"/>
      <c r="O3" s="36"/>
      <c r="P3" s="3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ht="15" customHeight="1" x14ac:dyDescent="0.25"/>
    <row r="22" spans="1:7" ht="15" customHeight="1" x14ac:dyDescent="0.25"/>
    <row r="23" spans="1:7" ht="15" customHeight="1" x14ac:dyDescent="0.25"/>
    <row r="24" spans="1:7" s="87" customFormat="1" ht="30" customHeight="1" x14ac:dyDescent="0.25">
      <c r="A24" s="66" t="s">
        <v>79</v>
      </c>
      <c r="B24" s="507" t="s">
        <v>265</v>
      </c>
      <c r="C24" s="499"/>
      <c r="D24" s="499"/>
      <c r="E24" s="499"/>
      <c r="F24" s="499"/>
    </row>
    <row r="25" spans="1:7" s="1" customFormat="1" ht="15" customHeight="1" x14ac:dyDescent="0.25">
      <c r="A25" s="114" t="s">
        <v>63</v>
      </c>
      <c r="B25" s="473" t="s">
        <v>308</v>
      </c>
      <c r="C25" s="434"/>
      <c r="D25" s="434"/>
      <c r="E25" s="434"/>
    </row>
    <row r="26" spans="1:7" s="1" customFormat="1" ht="15" customHeight="1" x14ac:dyDescent="0.25">
      <c r="A26" s="308" t="s">
        <v>273</v>
      </c>
      <c r="B26" s="447" t="s">
        <v>311</v>
      </c>
      <c r="C26" s="448"/>
      <c r="D26" s="15"/>
      <c r="E26" s="15"/>
      <c r="F26"/>
      <c r="G26"/>
    </row>
    <row r="27" spans="1:7" s="421" customFormat="1" ht="15" customHeight="1" x14ac:dyDescent="0.25">
      <c r="A27" s="415" t="s">
        <v>4</v>
      </c>
      <c r="B27" s="431" t="s">
        <v>351</v>
      </c>
      <c r="C27" s="436"/>
      <c r="D27" s="506"/>
      <c r="E27" s="419"/>
      <c r="F27" s="420"/>
      <c r="G27" s="420"/>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1"/>
      <c r="B53" s="91"/>
      <c r="C53" s="91"/>
      <c r="D53" s="91"/>
      <c r="E53" s="91"/>
      <c r="F53" s="91"/>
      <c r="G53" s="91"/>
      <c r="H53" s="91"/>
      <c r="I53" s="91"/>
    </row>
    <row r="54" spans="1:14" ht="12" customHeight="1" x14ac:dyDescent="0.25">
      <c r="A54" s="91"/>
      <c r="B54" s="91"/>
      <c r="C54" s="91"/>
      <c r="D54" s="91"/>
      <c r="E54" s="91"/>
      <c r="F54" s="91"/>
      <c r="G54" s="91"/>
      <c r="H54" s="91"/>
      <c r="I54" s="91"/>
    </row>
    <row r="55" spans="1:14" ht="12" customHeight="1" x14ac:dyDescent="0.25">
      <c r="A55" s="34"/>
      <c r="B55" s="59"/>
      <c r="C55" s="89"/>
      <c r="D55" s="89"/>
      <c r="E55" s="89"/>
      <c r="F55" s="89"/>
      <c r="G55" s="89"/>
      <c r="H55" s="89"/>
      <c r="I55" s="89"/>
      <c r="L55" s="9"/>
      <c r="M55" s="9"/>
      <c r="N55" s="9"/>
    </row>
    <row r="56" spans="1:14" ht="12" customHeight="1" x14ac:dyDescent="0.25">
      <c r="A56" s="34"/>
      <c r="B56" s="60"/>
      <c r="C56" s="89"/>
      <c r="D56" s="89"/>
      <c r="E56" s="89"/>
      <c r="F56" s="89"/>
      <c r="G56" s="89"/>
      <c r="H56" s="89"/>
      <c r="I56" s="89"/>
    </row>
    <row r="57" spans="1:14" ht="12" customHeight="1" x14ac:dyDescent="0.25">
      <c r="A57" s="34"/>
      <c r="B57" s="61"/>
      <c r="C57" s="90"/>
      <c r="D57" s="90"/>
      <c r="E57" s="90"/>
      <c r="F57" s="90"/>
      <c r="G57" s="90"/>
      <c r="H57" s="90"/>
      <c r="I57" s="90"/>
    </row>
    <row r="58" spans="1:14" ht="12" customHeight="1" x14ac:dyDescent="0.25">
      <c r="A58" s="34"/>
      <c r="B58" s="62"/>
      <c r="C58" s="34"/>
      <c r="D58" s="89"/>
      <c r="E58" s="89"/>
      <c r="F58" s="89"/>
      <c r="G58" s="89"/>
      <c r="H58" s="89"/>
      <c r="I58" s="89"/>
    </row>
    <row r="59" spans="1:14" s="91" customFormat="1" ht="12" customHeight="1" x14ac:dyDescent="0.25">
      <c r="B59" s="60"/>
      <c r="C59" s="84"/>
      <c r="D59" s="83"/>
      <c r="E59" s="83"/>
      <c r="F59" s="83"/>
    </row>
    <row r="60" spans="1:14" s="91" customFormat="1" ht="12" customHeight="1" x14ac:dyDescent="0.25">
      <c r="B60" s="61"/>
      <c r="C60" s="82"/>
      <c r="D60" s="83"/>
      <c r="E60" s="83"/>
      <c r="F60" s="83"/>
    </row>
    <row r="61" spans="1:14" s="91" customFormat="1" ht="12" customHeight="1" x14ac:dyDescent="0.25">
      <c r="B61" s="62"/>
      <c r="C61" s="84"/>
      <c r="D61" s="83"/>
      <c r="E61" s="83"/>
      <c r="F61" s="83"/>
    </row>
    <row r="62" spans="1:14" s="91"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G23" sqref="A23:XFD23"/>
    </sheetView>
  </sheetViews>
  <sheetFormatPr defaultColWidth="8.7109375" defaultRowHeight="12" customHeight="1" x14ac:dyDescent="0.25"/>
  <cols>
    <col min="1" max="1" width="12.7109375" style="196" customWidth="1"/>
    <col min="2" max="6" width="16.7109375" style="196" customWidth="1"/>
    <col min="7" max="8" width="8.7109375" style="196"/>
    <col min="9" max="9" width="13.42578125" style="196" customWidth="1"/>
    <col min="10" max="16384" width="8.7109375" style="196"/>
  </cols>
  <sheetData>
    <row r="1" spans="1:16" s="347" customFormat="1" ht="30" customHeight="1" x14ac:dyDescent="0.25">
      <c r="A1" s="93" t="s">
        <v>0</v>
      </c>
      <c r="B1" s="346" t="s">
        <v>1</v>
      </c>
      <c r="C1" s="196"/>
      <c r="D1" s="196"/>
      <c r="E1" s="196"/>
      <c r="F1" s="207" t="s">
        <v>327</v>
      </c>
    </row>
    <row r="2" spans="1:16" s="348" customFormat="1" ht="45" customHeight="1" x14ac:dyDescent="0.25">
      <c r="A2" s="26"/>
      <c r="B2" s="493" t="s">
        <v>349</v>
      </c>
      <c r="C2" s="493"/>
      <c r="D2" s="493"/>
      <c r="E2" s="494"/>
      <c r="F2" s="494"/>
      <c r="G2" s="170"/>
      <c r="H2" s="170"/>
      <c r="I2" s="170"/>
      <c r="J2" s="329"/>
      <c r="K2" s="329"/>
      <c r="L2" s="27"/>
      <c r="M2" s="27"/>
      <c r="N2" s="27"/>
      <c r="O2" s="170"/>
      <c r="P2" s="170"/>
    </row>
    <row r="3" spans="1:16" s="13" customFormat="1" ht="15" customHeight="1" x14ac:dyDescent="0.25">
      <c r="B3" s="513" t="s">
        <v>258</v>
      </c>
      <c r="C3" s="496"/>
      <c r="D3" s="496"/>
      <c r="E3" s="496"/>
      <c r="F3" s="496"/>
      <c r="G3" s="170"/>
      <c r="H3" s="170"/>
      <c r="I3" s="170"/>
      <c r="J3" s="10"/>
      <c r="K3" s="10"/>
      <c r="L3" s="10"/>
      <c r="M3" s="10"/>
      <c r="N3" s="10"/>
      <c r="O3" s="170"/>
      <c r="P3" s="170"/>
    </row>
    <row r="4" spans="1:16" ht="15" customHeight="1" x14ac:dyDescent="0.25">
      <c r="B4" s="9"/>
      <c r="C4" s="9"/>
      <c r="D4" s="9"/>
      <c r="E4" s="9"/>
      <c r="F4" s="9"/>
    </row>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s="347" customFormat="1" ht="15" customHeight="1" x14ac:dyDescent="0.25">
      <c r="A21" s="349" t="s">
        <v>63</v>
      </c>
      <c r="B21" s="508" t="s">
        <v>306</v>
      </c>
      <c r="C21" s="508"/>
      <c r="D21" s="508"/>
      <c r="E21" s="508"/>
      <c r="F21" s="508"/>
      <c r="G21"/>
    </row>
    <row r="22" spans="1:7" s="350" customFormat="1" ht="15" customHeight="1" x14ac:dyDescent="0.25">
      <c r="A22" s="357" t="s">
        <v>273</v>
      </c>
      <c r="B22" s="509" t="s">
        <v>311</v>
      </c>
      <c r="C22" s="510"/>
      <c r="D22" s="510"/>
      <c r="E22" s="510"/>
      <c r="F22" s="510"/>
    </row>
    <row r="23" spans="1:7" s="424" customFormat="1" ht="15" customHeight="1" x14ac:dyDescent="0.25">
      <c r="A23" s="423" t="s">
        <v>4</v>
      </c>
      <c r="B23" s="511" t="s">
        <v>351</v>
      </c>
      <c r="C23" s="512"/>
      <c r="D23" s="512"/>
      <c r="E23" s="512"/>
      <c r="F23" s="512"/>
    </row>
    <row r="24" spans="1:7" s="311" customFormat="1"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91"/>
      <c r="B49" s="91"/>
      <c r="C49" s="91"/>
      <c r="D49" s="91"/>
      <c r="E49" s="91"/>
      <c r="F49" s="91"/>
      <c r="G49" s="91"/>
      <c r="H49" s="91"/>
      <c r="I49" s="91"/>
    </row>
    <row r="50" spans="1:14" ht="12" customHeight="1" x14ac:dyDescent="0.25">
      <c r="A50" s="91"/>
      <c r="B50" s="91"/>
      <c r="C50" s="91"/>
      <c r="D50" s="91"/>
      <c r="E50" s="91"/>
      <c r="F50" s="91"/>
      <c r="G50" s="91"/>
      <c r="H50" s="91"/>
      <c r="I50" s="91"/>
    </row>
    <row r="51" spans="1:14" ht="12" customHeight="1" x14ac:dyDescent="0.25">
      <c r="A51" s="351"/>
      <c r="B51" s="59"/>
      <c r="C51" s="352"/>
      <c r="D51" s="352"/>
      <c r="E51" s="352"/>
      <c r="F51" s="352"/>
      <c r="G51" s="352"/>
      <c r="H51" s="352"/>
      <c r="I51" s="352"/>
      <c r="L51" s="9"/>
      <c r="M51" s="9"/>
      <c r="N51" s="9"/>
    </row>
    <row r="52" spans="1:14" ht="12" customHeight="1" x14ac:dyDescent="0.25">
      <c r="A52" s="351"/>
      <c r="B52" s="60"/>
      <c r="C52" s="352"/>
      <c r="D52" s="352"/>
      <c r="E52" s="352"/>
      <c r="F52" s="352"/>
      <c r="G52" s="352"/>
      <c r="H52" s="352"/>
      <c r="I52" s="352"/>
    </row>
    <row r="53" spans="1:14" ht="12" customHeight="1" x14ac:dyDescent="0.25">
      <c r="A53" s="351"/>
      <c r="B53" s="353"/>
      <c r="C53" s="354"/>
      <c r="D53" s="354"/>
      <c r="E53" s="354"/>
      <c r="F53" s="354"/>
      <c r="G53" s="354"/>
      <c r="H53" s="354"/>
      <c r="I53" s="354"/>
    </row>
    <row r="54" spans="1:14" ht="12" customHeight="1" x14ac:dyDescent="0.25">
      <c r="A54" s="351"/>
      <c r="B54" s="62"/>
      <c r="C54" s="351"/>
      <c r="D54" s="352"/>
      <c r="E54" s="352"/>
      <c r="F54" s="352"/>
      <c r="G54" s="352"/>
      <c r="H54" s="352"/>
      <c r="I54" s="352"/>
    </row>
    <row r="55" spans="1:14" s="91" customFormat="1" ht="12" customHeight="1" x14ac:dyDescent="0.25">
      <c r="B55" s="60"/>
      <c r="C55" s="355"/>
      <c r="D55" s="304"/>
      <c r="E55" s="304"/>
      <c r="F55" s="304"/>
    </row>
    <row r="56" spans="1:14" s="91" customFormat="1" ht="12" customHeight="1" x14ac:dyDescent="0.25">
      <c r="B56" s="353"/>
      <c r="C56" s="356"/>
      <c r="D56" s="304"/>
      <c r="E56" s="304"/>
      <c r="F56" s="304"/>
    </row>
    <row r="57" spans="1:14" s="91" customFormat="1" ht="12" customHeight="1" x14ac:dyDescent="0.25">
      <c r="B57" s="62"/>
      <c r="C57" s="355"/>
      <c r="D57" s="304"/>
      <c r="E57" s="304"/>
      <c r="F57" s="304"/>
    </row>
    <row r="58" spans="1:14" s="91" customFormat="1" ht="12" customHeight="1" x14ac:dyDescent="0.25"/>
  </sheetData>
  <mergeCells count="5">
    <mergeCell ref="B2:F2"/>
    <mergeCell ref="B21:F21"/>
    <mergeCell ref="B22:F22"/>
    <mergeCell ref="B23:F23"/>
    <mergeCell ref="B3:F3"/>
  </mergeCells>
  <hyperlinks>
    <hyperlink ref="F1" location="Índice!A1" display="[índice Ç]"/>
    <hyperlink ref="B23:F23" r:id="rId1" display="http://observatorioemigracao.pt/np4/5926.html"/>
    <hyperlink ref="B23" r:id="rId2"/>
  </hyperlinks>
  <pageMargins left="0.7" right="0.7" top="0.75" bottom="0.75" header="0.3" footer="0.3"/>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E27" sqref="A27:XFD27"/>
    </sheetView>
  </sheetViews>
  <sheetFormatPr defaultColWidth="8.7109375" defaultRowHeight="12" customHeight="1" x14ac:dyDescent="0.25"/>
  <cols>
    <col min="1" max="1" width="12.7109375" style="85" customWidth="1"/>
    <col min="2" max="6" width="16.7109375" style="85" customWidth="1"/>
    <col min="7" max="16384" width="8.7109375" style="85"/>
  </cols>
  <sheetData>
    <row r="1" spans="1:16" s="1" customFormat="1" ht="30" customHeight="1" x14ac:dyDescent="0.25">
      <c r="A1" s="93" t="s">
        <v>0</v>
      </c>
      <c r="B1" s="197" t="s">
        <v>1</v>
      </c>
      <c r="C1" s="198"/>
      <c r="D1" s="198"/>
      <c r="E1" s="196"/>
      <c r="F1" s="207" t="s">
        <v>266</v>
      </c>
    </row>
    <row r="2" spans="1:16" s="28" customFormat="1" ht="30" customHeight="1" x14ac:dyDescent="0.25">
      <c r="A2" s="26"/>
      <c r="B2" s="493" t="s">
        <v>338</v>
      </c>
      <c r="C2" s="493"/>
      <c r="D2" s="493"/>
      <c r="E2" s="494"/>
      <c r="F2" s="494"/>
      <c r="G2" s="36"/>
      <c r="H2" s="36"/>
      <c r="I2" s="36"/>
      <c r="J2" s="86"/>
      <c r="K2" s="86"/>
      <c r="L2" s="27"/>
      <c r="M2" s="27"/>
      <c r="N2" s="27"/>
      <c r="O2" s="36"/>
      <c r="P2" s="36"/>
    </row>
    <row r="3" spans="1:16" s="156" customFormat="1" ht="15" customHeight="1" x14ac:dyDescent="0.25">
      <c r="B3" s="514" t="s">
        <v>132</v>
      </c>
      <c r="C3" s="515"/>
      <c r="D3" s="515"/>
      <c r="E3" s="515"/>
      <c r="F3" s="515"/>
      <c r="G3" s="157"/>
      <c r="H3" s="157"/>
      <c r="I3" s="157"/>
      <c r="J3" s="158"/>
      <c r="K3" s="158"/>
      <c r="L3" s="158"/>
      <c r="M3" s="158"/>
      <c r="N3" s="158"/>
      <c r="O3" s="157"/>
      <c r="P3" s="157"/>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87" customFormat="1" ht="15" customHeight="1" x14ac:dyDescent="0.25">
      <c r="A24" s="66" t="s">
        <v>79</v>
      </c>
      <c r="B24" s="492" t="s">
        <v>337</v>
      </c>
      <c r="C24" s="499"/>
      <c r="D24" s="499"/>
      <c r="E24" s="499"/>
      <c r="F24" s="499"/>
    </row>
    <row r="25" spans="1:7" s="1" customFormat="1" ht="15" customHeight="1" x14ac:dyDescent="0.25">
      <c r="A25" s="114" t="s">
        <v>63</v>
      </c>
      <c r="B25" s="473" t="s">
        <v>309</v>
      </c>
      <c r="C25" s="434"/>
      <c r="D25" s="434"/>
      <c r="E25" s="434"/>
    </row>
    <row r="26" spans="1:7" s="1" customFormat="1" ht="15" customHeight="1" x14ac:dyDescent="0.25">
      <c r="A26" s="308" t="s">
        <v>273</v>
      </c>
      <c r="B26" s="447" t="s">
        <v>311</v>
      </c>
      <c r="C26" s="448"/>
      <c r="D26" s="15"/>
      <c r="E26" s="15"/>
      <c r="F26"/>
      <c r="G26"/>
    </row>
    <row r="27" spans="1:7" s="71" customFormat="1" ht="15" customHeight="1" x14ac:dyDescent="0.25">
      <c r="A27" s="415" t="s">
        <v>4</v>
      </c>
      <c r="B27" s="431" t="s">
        <v>351</v>
      </c>
      <c r="C27" s="432"/>
      <c r="D27" s="446"/>
      <c r="E27" s="422"/>
      <c r="F27" s="70"/>
      <c r="G27" s="70"/>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1"/>
      <c r="B53" s="91"/>
      <c r="C53" s="91"/>
      <c r="D53" s="91"/>
      <c r="E53" s="91"/>
      <c r="F53" s="91"/>
      <c r="G53" s="91"/>
      <c r="H53" s="91"/>
      <c r="I53" s="91"/>
    </row>
    <row r="54" spans="1:14" ht="12" customHeight="1" x14ac:dyDescent="0.25">
      <c r="A54" s="91"/>
      <c r="B54" s="91"/>
      <c r="C54" s="91"/>
      <c r="D54" s="91"/>
      <c r="E54" s="91"/>
      <c r="F54" s="91"/>
      <c r="G54" s="91"/>
      <c r="H54" s="91"/>
      <c r="I54" s="91"/>
    </row>
    <row r="55" spans="1:14" ht="12" customHeight="1" x14ac:dyDescent="0.25">
      <c r="A55" s="34"/>
      <c r="B55" s="59"/>
      <c r="C55" s="89"/>
      <c r="D55" s="89"/>
      <c r="E55" s="89"/>
      <c r="F55" s="89"/>
      <c r="G55" s="89"/>
      <c r="H55" s="89"/>
      <c r="I55" s="89"/>
      <c r="L55" s="9"/>
      <c r="M55" s="9"/>
      <c r="N55" s="9"/>
    </row>
    <row r="56" spans="1:14" ht="12" customHeight="1" x14ac:dyDescent="0.25">
      <c r="A56" s="34"/>
      <c r="B56" s="60"/>
      <c r="C56" s="89"/>
      <c r="D56" s="89"/>
      <c r="E56" s="89"/>
      <c r="F56" s="89"/>
      <c r="G56" s="89"/>
      <c r="H56" s="89"/>
      <c r="I56" s="89"/>
    </row>
    <row r="57" spans="1:14" ht="12" customHeight="1" x14ac:dyDescent="0.25">
      <c r="A57" s="34"/>
      <c r="B57" s="61"/>
      <c r="C57" s="90"/>
      <c r="D57" s="90"/>
      <c r="E57" s="90"/>
      <c r="F57" s="90"/>
      <c r="G57" s="90"/>
      <c r="H57" s="90"/>
      <c r="I57" s="90"/>
    </row>
    <row r="58" spans="1:14" ht="12" customHeight="1" x14ac:dyDescent="0.25">
      <c r="A58" s="34"/>
      <c r="B58" s="62"/>
      <c r="C58" s="34"/>
      <c r="D58" s="89"/>
      <c r="E58" s="89"/>
      <c r="F58" s="89"/>
      <c r="G58" s="89"/>
      <c r="H58" s="89"/>
      <c r="I58" s="89"/>
    </row>
    <row r="59" spans="1:14" s="91" customFormat="1" ht="12" customHeight="1" x14ac:dyDescent="0.25">
      <c r="B59" s="60"/>
      <c r="C59" s="84"/>
      <c r="D59" s="83"/>
      <c r="E59" s="83"/>
      <c r="F59" s="83"/>
    </row>
    <row r="60" spans="1:14" s="91" customFormat="1" ht="12" customHeight="1" x14ac:dyDescent="0.25">
      <c r="B60" s="61"/>
      <c r="C60" s="82"/>
      <c r="D60" s="83"/>
      <c r="E60" s="83"/>
      <c r="F60" s="83"/>
    </row>
    <row r="61" spans="1:14" s="91" customFormat="1" ht="12" customHeight="1" x14ac:dyDescent="0.25">
      <c r="B61" s="62"/>
      <c r="C61" s="84"/>
      <c r="D61" s="83"/>
      <c r="E61" s="83"/>
      <c r="F61" s="83"/>
    </row>
    <row r="62" spans="1:14" s="91"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E27" sqref="A27:XFD27"/>
    </sheetView>
  </sheetViews>
  <sheetFormatPr defaultColWidth="8.7109375" defaultRowHeight="12" customHeight="1" x14ac:dyDescent="0.25"/>
  <cols>
    <col min="1" max="1" width="12.7109375" style="85" customWidth="1"/>
    <col min="2" max="6" width="16.7109375" style="85" customWidth="1"/>
    <col min="7" max="16384" width="8.7109375" style="85"/>
  </cols>
  <sheetData>
    <row r="1" spans="1:16" s="1" customFormat="1" ht="30" customHeight="1" x14ac:dyDescent="0.25">
      <c r="A1" s="93" t="s">
        <v>0</v>
      </c>
      <c r="B1" s="197" t="s">
        <v>1</v>
      </c>
      <c r="C1" s="198"/>
      <c r="D1" s="198"/>
      <c r="E1" s="196"/>
      <c r="F1" s="207" t="s">
        <v>266</v>
      </c>
    </row>
    <row r="2" spans="1:16" s="28" customFormat="1" ht="45" customHeight="1" x14ac:dyDescent="0.25">
      <c r="A2" s="26"/>
      <c r="B2" s="493" t="s">
        <v>339</v>
      </c>
      <c r="C2" s="493"/>
      <c r="D2" s="493"/>
      <c r="E2" s="494"/>
      <c r="F2" s="494"/>
      <c r="G2" s="36"/>
      <c r="H2" s="36"/>
      <c r="I2" s="36"/>
      <c r="J2" s="86"/>
      <c r="K2" s="86"/>
      <c r="L2" s="27"/>
      <c r="M2" s="27"/>
      <c r="N2" s="27"/>
      <c r="O2" s="36"/>
      <c r="P2" s="36"/>
    </row>
    <row r="3" spans="1:16" s="156" customFormat="1" ht="15" customHeight="1" x14ac:dyDescent="0.25">
      <c r="B3" s="516" t="s">
        <v>257</v>
      </c>
      <c r="C3" s="517"/>
      <c r="D3" s="517"/>
      <c r="E3" s="517"/>
      <c r="F3" s="517"/>
      <c r="G3" s="157"/>
      <c r="H3" s="157"/>
      <c r="I3" s="157"/>
      <c r="J3" s="158"/>
      <c r="K3" s="158"/>
      <c r="L3" s="158"/>
      <c r="M3" s="158"/>
      <c r="N3" s="158"/>
      <c r="O3" s="157"/>
      <c r="P3" s="157"/>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87" customFormat="1" ht="15" customHeight="1" x14ac:dyDescent="0.25">
      <c r="A24" s="66" t="s">
        <v>79</v>
      </c>
      <c r="B24" s="492" t="s">
        <v>337</v>
      </c>
      <c r="C24" s="499"/>
      <c r="D24" s="499"/>
      <c r="E24" s="499"/>
      <c r="F24" s="499"/>
    </row>
    <row r="25" spans="1:7" s="1" customFormat="1" ht="15" customHeight="1" x14ac:dyDescent="0.25">
      <c r="A25" s="114" t="s">
        <v>63</v>
      </c>
      <c r="B25" s="473" t="s">
        <v>309</v>
      </c>
      <c r="C25" s="434"/>
      <c r="D25" s="434"/>
      <c r="E25" s="434"/>
    </row>
    <row r="26" spans="1:7" s="1" customFormat="1" ht="15" customHeight="1" x14ac:dyDescent="0.25">
      <c r="A26" s="308" t="s">
        <v>273</v>
      </c>
      <c r="B26" s="447" t="s">
        <v>311</v>
      </c>
      <c r="C26" s="448"/>
      <c r="D26" s="15"/>
      <c r="E26" s="15"/>
      <c r="F26"/>
      <c r="G26"/>
    </row>
    <row r="27" spans="1:7" s="71" customFormat="1" ht="15" customHeight="1" x14ac:dyDescent="0.25">
      <c r="A27" s="415" t="s">
        <v>4</v>
      </c>
      <c r="B27" s="431" t="s">
        <v>351</v>
      </c>
      <c r="C27" s="432"/>
      <c r="D27" s="446"/>
      <c r="E27" s="422"/>
      <c r="F27" s="70"/>
      <c r="G27" s="70"/>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1"/>
      <c r="B53" s="91"/>
      <c r="C53" s="91"/>
      <c r="D53" s="91"/>
      <c r="E53" s="91"/>
      <c r="F53" s="91"/>
      <c r="G53" s="91"/>
      <c r="H53" s="91"/>
      <c r="I53" s="91"/>
    </row>
    <row r="54" spans="1:14" ht="12" customHeight="1" x14ac:dyDescent="0.25">
      <c r="A54" s="91"/>
      <c r="B54" s="91"/>
      <c r="C54" s="91"/>
      <c r="D54" s="91"/>
      <c r="E54" s="91"/>
      <c r="F54" s="91"/>
      <c r="G54" s="91"/>
      <c r="H54" s="91"/>
      <c r="I54" s="91"/>
    </row>
    <row r="55" spans="1:14" ht="12" customHeight="1" x14ac:dyDescent="0.25">
      <c r="A55" s="34"/>
      <c r="B55" s="59"/>
      <c r="C55" s="89"/>
      <c r="D55" s="89"/>
      <c r="E55" s="89"/>
      <c r="F55" s="89"/>
      <c r="G55" s="89"/>
      <c r="H55" s="89"/>
      <c r="I55" s="89"/>
      <c r="L55" s="9"/>
      <c r="M55" s="9"/>
      <c r="N55" s="9"/>
    </row>
    <row r="56" spans="1:14" ht="12" customHeight="1" x14ac:dyDescent="0.25">
      <c r="A56" s="34"/>
      <c r="B56" s="60"/>
      <c r="C56" s="89"/>
      <c r="D56" s="89"/>
      <c r="E56" s="89"/>
      <c r="F56" s="89"/>
      <c r="G56" s="89"/>
      <c r="H56" s="89"/>
      <c r="I56" s="89"/>
    </row>
    <row r="57" spans="1:14" ht="12" customHeight="1" x14ac:dyDescent="0.25">
      <c r="A57" s="34"/>
      <c r="B57" s="61"/>
      <c r="C57" s="90"/>
      <c r="D57" s="90"/>
      <c r="E57" s="90"/>
      <c r="F57" s="90"/>
      <c r="G57" s="90"/>
      <c r="H57" s="90"/>
      <c r="I57" s="90"/>
    </row>
    <row r="58" spans="1:14" ht="12" customHeight="1" x14ac:dyDescent="0.25">
      <c r="A58" s="34"/>
      <c r="B58" s="62"/>
      <c r="C58" s="34"/>
      <c r="D58" s="89"/>
      <c r="E58" s="89"/>
      <c r="F58" s="89"/>
      <c r="G58" s="89"/>
      <c r="H58" s="89"/>
      <c r="I58" s="89"/>
    </row>
    <row r="59" spans="1:14" s="91" customFormat="1" ht="12" customHeight="1" x14ac:dyDescent="0.25">
      <c r="B59" s="60"/>
      <c r="C59" s="84"/>
      <c r="D59" s="83"/>
      <c r="E59" s="83"/>
      <c r="F59" s="83"/>
    </row>
    <row r="60" spans="1:14" s="91" customFormat="1" ht="12" customHeight="1" x14ac:dyDescent="0.25">
      <c r="B60" s="61"/>
      <c r="C60" s="82"/>
      <c r="D60" s="83"/>
      <c r="E60" s="83"/>
      <c r="F60" s="83"/>
    </row>
    <row r="61" spans="1:14" s="91" customFormat="1" ht="12" customHeight="1" x14ac:dyDescent="0.25">
      <c r="B61" s="62"/>
      <c r="C61" s="84"/>
      <c r="D61" s="83"/>
      <c r="E61" s="83"/>
      <c r="F61" s="83"/>
    </row>
    <row r="62" spans="1:14" s="91"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zoomScaleNormal="100" workbookViewId="0">
      <selection activeCell="E1" sqref="E1"/>
    </sheetView>
  </sheetViews>
  <sheetFormatPr defaultColWidth="8.7109375" defaultRowHeight="12" customHeight="1" x14ac:dyDescent="0.25"/>
  <cols>
    <col min="1" max="1" width="12.7109375" style="1" customWidth="1"/>
    <col min="2" max="2" width="24.7109375" style="1" customWidth="1"/>
    <col min="3" max="5" width="16.7109375" style="15" customWidth="1"/>
    <col min="6" max="16384" width="8.7109375" style="1"/>
  </cols>
  <sheetData>
    <row r="1" spans="1:10" ht="30" customHeight="1" x14ac:dyDescent="0.25">
      <c r="A1" s="93" t="s">
        <v>0</v>
      </c>
      <c r="B1" s="197" t="s">
        <v>1</v>
      </c>
      <c r="C1" s="313"/>
      <c r="D1" s="313"/>
      <c r="E1" s="207" t="s">
        <v>266</v>
      </c>
    </row>
    <row r="2" spans="1:10" ht="45" customHeight="1" x14ac:dyDescent="0.25">
      <c r="B2" s="427" t="s">
        <v>312</v>
      </c>
      <c r="C2" s="428"/>
      <c r="D2" s="428"/>
      <c r="E2" s="428"/>
    </row>
    <row r="3" spans="1:10" ht="15" customHeight="1" thickBot="1" x14ac:dyDescent="0.3">
      <c r="B3" s="429" t="s">
        <v>61</v>
      </c>
      <c r="C3" s="430"/>
      <c r="D3" s="430"/>
      <c r="E3" s="430"/>
    </row>
    <row r="4" spans="1:10" ht="45" customHeight="1" x14ac:dyDescent="0.25">
      <c r="B4" s="20" t="s">
        <v>62</v>
      </c>
      <c r="C4" s="17" t="s">
        <v>263</v>
      </c>
      <c r="D4" s="17" t="s">
        <v>264</v>
      </c>
      <c r="E4" s="18" t="s">
        <v>9</v>
      </c>
    </row>
    <row r="5" spans="1:10" ht="30" customHeight="1" x14ac:dyDescent="0.25">
      <c r="B5" s="22" t="s">
        <v>10</v>
      </c>
      <c r="C5" s="23">
        <v>3684540</v>
      </c>
      <c r="D5" s="23">
        <v>531880</v>
      </c>
      <c r="E5" s="23">
        <f>C5-D5</f>
        <v>3152660</v>
      </c>
    </row>
    <row r="6" spans="1:10" ht="15" customHeight="1" x14ac:dyDescent="0.25">
      <c r="B6" s="4" t="s">
        <v>11</v>
      </c>
      <c r="C6" s="323">
        <v>42000</v>
      </c>
      <c r="D6" s="323">
        <v>1400</v>
      </c>
      <c r="E6" s="323">
        <f t="shared" ref="E6:E72" si="0">C6-D6</f>
        <v>40600</v>
      </c>
    </row>
    <row r="7" spans="1:10" ht="15" customHeight="1" x14ac:dyDescent="0.25">
      <c r="B7" s="7" t="s">
        <v>12</v>
      </c>
      <c r="C7" s="324">
        <v>242520</v>
      </c>
      <c r="D7" s="324">
        <v>4420</v>
      </c>
      <c r="E7" s="324">
        <f t="shared" si="0"/>
        <v>238100</v>
      </c>
    </row>
    <row r="8" spans="1:10" ht="15" customHeight="1" x14ac:dyDescent="0.25">
      <c r="B8" s="4" t="s">
        <v>13</v>
      </c>
      <c r="C8" s="323">
        <v>223010</v>
      </c>
      <c r="D8" s="323">
        <v>9790</v>
      </c>
      <c r="E8" s="323">
        <f t="shared" si="0"/>
        <v>213220</v>
      </c>
    </row>
    <row r="9" spans="1:10" ht="15" customHeight="1" x14ac:dyDescent="0.25">
      <c r="B9" s="7" t="s">
        <v>14</v>
      </c>
      <c r="C9" s="324">
        <v>80</v>
      </c>
      <c r="D9" s="324">
        <v>70</v>
      </c>
      <c r="E9" s="324">
        <f>C9-D9</f>
        <v>10</v>
      </c>
    </row>
    <row r="10" spans="1:10" ht="15" customHeight="1" x14ac:dyDescent="0.25">
      <c r="B10" s="4" t="s">
        <v>15</v>
      </c>
      <c r="C10" s="323">
        <v>0</v>
      </c>
      <c r="D10" s="323">
        <v>340</v>
      </c>
      <c r="E10" s="323">
        <f t="shared" si="0"/>
        <v>-340</v>
      </c>
    </row>
    <row r="11" spans="1:10" ht="15" customHeight="1" x14ac:dyDescent="0.25">
      <c r="B11" s="7" t="s">
        <v>16</v>
      </c>
      <c r="C11" s="324">
        <v>2270</v>
      </c>
      <c r="D11" s="324">
        <v>850</v>
      </c>
      <c r="E11" s="324">
        <f t="shared" si="0"/>
        <v>1420</v>
      </c>
      <c r="J11" s="208"/>
    </row>
    <row r="12" spans="1:10" ht="15" customHeight="1" x14ac:dyDescent="0.25">
      <c r="B12" s="4" t="s">
        <v>17</v>
      </c>
      <c r="C12" s="323">
        <v>4510</v>
      </c>
      <c r="D12" s="323">
        <v>740</v>
      </c>
      <c r="E12" s="323">
        <f t="shared" si="0"/>
        <v>3770</v>
      </c>
    </row>
    <row r="13" spans="1:10" ht="15" customHeight="1" x14ac:dyDescent="0.25">
      <c r="B13" s="7" t="s">
        <v>18</v>
      </c>
      <c r="C13" s="324">
        <v>8290</v>
      </c>
      <c r="D13" s="324">
        <v>270</v>
      </c>
      <c r="E13" s="324">
        <f t="shared" si="0"/>
        <v>8020</v>
      </c>
    </row>
    <row r="14" spans="1:10" ht="15" customHeight="1" x14ac:dyDescent="0.25">
      <c r="B14" s="4" t="s">
        <v>19</v>
      </c>
      <c r="C14" s="323">
        <v>58580</v>
      </c>
      <c r="D14" s="323">
        <v>1840</v>
      </c>
      <c r="E14" s="323">
        <f t="shared" si="0"/>
        <v>56740</v>
      </c>
    </row>
    <row r="15" spans="1:10" ht="15" customHeight="1" x14ac:dyDescent="0.25">
      <c r="B15" s="7" t="s">
        <v>20</v>
      </c>
      <c r="C15" s="324">
        <v>19220</v>
      </c>
      <c r="D15" s="324">
        <v>253590</v>
      </c>
      <c r="E15" s="324">
        <f t="shared" si="0"/>
        <v>-234370</v>
      </c>
    </row>
    <row r="16" spans="1:10" ht="15" customHeight="1" x14ac:dyDescent="0.25">
      <c r="B16" s="4" t="s">
        <v>21</v>
      </c>
      <c r="C16" s="323">
        <v>1090</v>
      </c>
      <c r="D16" s="323">
        <v>6050</v>
      </c>
      <c r="E16" s="323">
        <f t="shared" si="0"/>
        <v>-4960</v>
      </c>
    </row>
    <row r="17" spans="2:5" ht="15" customHeight="1" x14ac:dyDescent="0.25">
      <c r="B17" s="7" t="s">
        <v>22</v>
      </c>
      <c r="C17" s="324">
        <v>3180</v>
      </c>
      <c r="D17" s="324">
        <v>18280</v>
      </c>
      <c r="E17" s="324">
        <f t="shared" si="0"/>
        <v>-15100</v>
      </c>
    </row>
    <row r="18" spans="2:5" ht="15" customHeight="1" x14ac:dyDescent="0.25">
      <c r="B18" s="4" t="s">
        <v>23</v>
      </c>
      <c r="C18" s="323">
        <v>21510</v>
      </c>
      <c r="D18" s="323">
        <v>1850</v>
      </c>
      <c r="E18" s="323">
        <f t="shared" si="0"/>
        <v>19660</v>
      </c>
    </row>
    <row r="19" spans="2:5" ht="15" customHeight="1" x14ac:dyDescent="0.25">
      <c r="B19" s="7" t="s">
        <v>24</v>
      </c>
      <c r="C19" s="324">
        <v>1650</v>
      </c>
      <c r="D19" s="324">
        <v>54600</v>
      </c>
      <c r="E19" s="324">
        <f t="shared" si="0"/>
        <v>-52950</v>
      </c>
    </row>
    <row r="20" spans="2:5" ht="15" customHeight="1" x14ac:dyDescent="0.25">
      <c r="B20" s="4" t="s">
        <v>25</v>
      </c>
      <c r="C20" s="323">
        <v>30</v>
      </c>
      <c r="D20" s="323">
        <v>40</v>
      </c>
      <c r="E20" s="323">
        <f t="shared" si="0"/>
        <v>-10</v>
      </c>
    </row>
    <row r="21" spans="2:5" ht="15" customHeight="1" x14ac:dyDescent="0.25">
      <c r="B21" s="19" t="s">
        <v>149</v>
      </c>
      <c r="C21" s="325">
        <v>460</v>
      </c>
      <c r="D21" s="325">
        <v>1430</v>
      </c>
      <c r="E21" s="325">
        <f t="shared" si="0"/>
        <v>-970</v>
      </c>
    </row>
    <row r="22" spans="2:5" ht="15" customHeight="1" x14ac:dyDescent="0.25">
      <c r="B22" s="4" t="s">
        <v>26</v>
      </c>
      <c r="C22" s="323">
        <v>100</v>
      </c>
      <c r="D22" s="323">
        <v>490</v>
      </c>
      <c r="E22" s="323">
        <f t="shared" si="0"/>
        <v>-390</v>
      </c>
    </row>
    <row r="23" spans="2:5" ht="15" customHeight="1" x14ac:dyDescent="0.25">
      <c r="B23" s="7" t="s">
        <v>274</v>
      </c>
      <c r="C23" s="324">
        <v>320</v>
      </c>
      <c r="D23" s="324">
        <v>710</v>
      </c>
      <c r="E23" s="324">
        <f t="shared" si="0"/>
        <v>-390</v>
      </c>
    </row>
    <row r="24" spans="2:5" ht="15" customHeight="1" x14ac:dyDescent="0.25">
      <c r="B24" s="4" t="s">
        <v>27</v>
      </c>
      <c r="C24" s="323">
        <v>3860</v>
      </c>
      <c r="D24" s="323">
        <v>400</v>
      </c>
      <c r="E24" s="323">
        <f t="shared" si="0"/>
        <v>3460</v>
      </c>
    </row>
    <row r="25" spans="2:5" ht="15" customHeight="1" x14ac:dyDescent="0.25">
      <c r="B25" s="7" t="s">
        <v>275</v>
      </c>
      <c r="C25" s="324">
        <v>280</v>
      </c>
      <c r="D25" s="324">
        <v>940</v>
      </c>
      <c r="E25" s="324">
        <f t="shared" si="0"/>
        <v>-660</v>
      </c>
    </row>
    <row r="26" spans="2:5" ht="15" customHeight="1" x14ac:dyDescent="0.25">
      <c r="B26" s="4" t="s">
        <v>284</v>
      </c>
      <c r="C26" s="323">
        <v>610</v>
      </c>
      <c r="D26" s="323">
        <v>20</v>
      </c>
      <c r="E26" s="323">
        <f t="shared" si="0"/>
        <v>590</v>
      </c>
    </row>
    <row r="27" spans="2:5" ht="15" customHeight="1" x14ac:dyDescent="0.25">
      <c r="B27" s="7" t="s">
        <v>28</v>
      </c>
      <c r="C27" s="324">
        <v>450</v>
      </c>
      <c r="D27" s="324">
        <v>220</v>
      </c>
      <c r="E27" s="324">
        <f t="shared" si="0"/>
        <v>230</v>
      </c>
    </row>
    <row r="28" spans="2:5" ht="15" customHeight="1" x14ac:dyDescent="0.25">
      <c r="B28" s="4" t="s">
        <v>29</v>
      </c>
      <c r="C28" s="323">
        <v>180</v>
      </c>
      <c r="D28" s="323">
        <v>140</v>
      </c>
      <c r="E28" s="323">
        <f t="shared" si="0"/>
        <v>40</v>
      </c>
    </row>
    <row r="29" spans="2:5" ht="15" customHeight="1" x14ac:dyDescent="0.25">
      <c r="B29" s="7" t="s">
        <v>30</v>
      </c>
      <c r="C29" s="324">
        <v>121520</v>
      </c>
      <c r="D29" s="324">
        <v>13480</v>
      </c>
      <c r="E29" s="324">
        <f t="shared" si="0"/>
        <v>108040</v>
      </c>
    </row>
    <row r="30" spans="2:5" ht="15" customHeight="1" x14ac:dyDescent="0.25">
      <c r="B30" s="4" t="s">
        <v>31</v>
      </c>
      <c r="C30" s="323">
        <v>254350</v>
      </c>
      <c r="D30" s="323">
        <v>8039.9999999999991</v>
      </c>
      <c r="E30" s="323">
        <f t="shared" si="0"/>
        <v>246310</v>
      </c>
    </row>
    <row r="31" spans="2:5" ht="15" customHeight="1" x14ac:dyDescent="0.25">
      <c r="B31" s="7" t="s">
        <v>32</v>
      </c>
      <c r="C31" s="324">
        <v>60</v>
      </c>
      <c r="D31" s="324">
        <v>450</v>
      </c>
      <c r="E31" s="324">
        <f t="shared" si="0"/>
        <v>-390</v>
      </c>
    </row>
    <row r="32" spans="2:5" ht="15" customHeight="1" x14ac:dyDescent="0.25">
      <c r="B32" s="4" t="s">
        <v>33</v>
      </c>
      <c r="C32" s="323">
        <v>2130</v>
      </c>
      <c r="D32" s="323">
        <v>590</v>
      </c>
      <c r="E32" s="323">
        <f t="shared" si="0"/>
        <v>1540</v>
      </c>
    </row>
    <row r="33" spans="2:5" ht="15" customHeight="1" x14ac:dyDescent="0.25">
      <c r="B33" s="7" t="s">
        <v>34</v>
      </c>
      <c r="C33" s="324">
        <v>1133290</v>
      </c>
      <c r="D33" s="324">
        <v>28180</v>
      </c>
      <c r="E33" s="324">
        <f t="shared" si="0"/>
        <v>1105110</v>
      </c>
    </row>
    <row r="34" spans="2:5" ht="15" customHeight="1" x14ac:dyDescent="0.25">
      <c r="B34" s="4" t="s">
        <v>35</v>
      </c>
      <c r="C34" s="323">
        <v>1080</v>
      </c>
      <c r="D34" s="323">
        <v>390</v>
      </c>
      <c r="E34" s="323">
        <f t="shared" si="0"/>
        <v>690</v>
      </c>
    </row>
    <row r="35" spans="2:5" ht="15" customHeight="1" x14ac:dyDescent="0.25">
      <c r="B35" s="7" t="s">
        <v>313</v>
      </c>
      <c r="C35" s="324">
        <v>20</v>
      </c>
      <c r="D35" s="324">
        <v>80</v>
      </c>
      <c r="E35" s="324">
        <f t="shared" si="0"/>
        <v>-60</v>
      </c>
    </row>
    <row r="36" spans="2:5" ht="15" customHeight="1" x14ac:dyDescent="0.25">
      <c r="B36" s="4" t="s">
        <v>36</v>
      </c>
      <c r="C36" s="323">
        <v>720</v>
      </c>
      <c r="D36" s="323">
        <v>3270</v>
      </c>
      <c r="E36" s="323">
        <f t="shared" si="0"/>
        <v>-2550</v>
      </c>
    </row>
    <row r="37" spans="2:5" ht="15" customHeight="1" x14ac:dyDescent="0.25">
      <c r="B37" s="19" t="s">
        <v>37</v>
      </c>
      <c r="C37" s="325">
        <v>44430</v>
      </c>
      <c r="D37" s="325">
        <v>1750</v>
      </c>
      <c r="E37" s="325">
        <f t="shared" si="0"/>
        <v>42680</v>
      </c>
    </row>
    <row r="38" spans="2:5" ht="15" customHeight="1" x14ac:dyDescent="0.25">
      <c r="B38" s="4" t="s">
        <v>38</v>
      </c>
      <c r="C38" s="323">
        <v>400</v>
      </c>
      <c r="D38" s="323">
        <v>540</v>
      </c>
      <c r="E38" s="323">
        <f t="shared" si="0"/>
        <v>-140</v>
      </c>
    </row>
    <row r="39" spans="2:5" ht="15" customHeight="1" x14ac:dyDescent="0.25">
      <c r="B39" s="7" t="s">
        <v>39</v>
      </c>
      <c r="C39" s="324">
        <v>150</v>
      </c>
      <c r="D39" s="324">
        <v>5230</v>
      </c>
      <c r="E39" s="324">
        <f t="shared" si="0"/>
        <v>-5080</v>
      </c>
    </row>
    <row r="40" spans="2:5" ht="15" customHeight="1" x14ac:dyDescent="0.25">
      <c r="B40" s="4" t="s">
        <v>40</v>
      </c>
      <c r="C40" s="323">
        <v>5330</v>
      </c>
      <c r="D40" s="323">
        <v>250</v>
      </c>
      <c r="E40" s="323">
        <f t="shared" si="0"/>
        <v>5080</v>
      </c>
    </row>
    <row r="41" spans="2:5" ht="15" customHeight="1" x14ac:dyDescent="0.25">
      <c r="B41" s="7" t="s">
        <v>41</v>
      </c>
      <c r="C41" s="324">
        <v>500</v>
      </c>
      <c r="D41" s="324">
        <v>90</v>
      </c>
      <c r="E41" s="324">
        <f t="shared" si="0"/>
        <v>410</v>
      </c>
    </row>
    <row r="42" spans="2:5" ht="15" customHeight="1" x14ac:dyDescent="0.25">
      <c r="B42" s="4" t="s">
        <v>42</v>
      </c>
      <c r="C42" s="323">
        <v>3880</v>
      </c>
      <c r="D42" s="323">
        <v>2000</v>
      </c>
      <c r="E42" s="323">
        <f t="shared" si="0"/>
        <v>1880</v>
      </c>
    </row>
    <row r="43" spans="2:5" ht="15" customHeight="1" x14ac:dyDescent="0.25">
      <c r="B43" s="7" t="s">
        <v>43</v>
      </c>
      <c r="C43" s="324">
        <v>1150</v>
      </c>
      <c r="D43" s="324">
        <v>490</v>
      </c>
      <c r="E43" s="324">
        <f t="shared" si="0"/>
        <v>660</v>
      </c>
    </row>
    <row r="44" spans="2:5" ht="15" customHeight="1" x14ac:dyDescent="0.25">
      <c r="B44" s="4" t="s">
        <v>44</v>
      </c>
      <c r="C44" s="323">
        <v>90</v>
      </c>
      <c r="D44" s="323">
        <v>390</v>
      </c>
      <c r="E44" s="323">
        <f t="shared" si="0"/>
        <v>-300</v>
      </c>
    </row>
    <row r="45" spans="2:5" ht="15" customHeight="1" x14ac:dyDescent="0.25">
      <c r="B45" s="7" t="s">
        <v>45</v>
      </c>
      <c r="C45" s="324">
        <v>80</v>
      </c>
      <c r="D45" s="324">
        <v>1280</v>
      </c>
      <c r="E45" s="324">
        <f t="shared" si="0"/>
        <v>-1200</v>
      </c>
    </row>
    <row r="46" spans="2:5" ht="15" customHeight="1" x14ac:dyDescent="0.25">
      <c r="B46" s="4" t="s">
        <v>46</v>
      </c>
      <c r="C46" s="323">
        <v>111910</v>
      </c>
      <c r="D46" s="323">
        <v>450</v>
      </c>
      <c r="E46" s="323">
        <f t="shared" si="0"/>
        <v>111460</v>
      </c>
    </row>
    <row r="47" spans="2:5" ht="15" customHeight="1" x14ac:dyDescent="0.25">
      <c r="B47" s="7" t="s">
        <v>314</v>
      </c>
      <c r="C47" s="324">
        <v>50</v>
      </c>
      <c r="D47" s="324">
        <v>0</v>
      </c>
      <c r="E47" s="324">
        <f t="shared" si="0"/>
        <v>50</v>
      </c>
    </row>
    <row r="48" spans="2:5" ht="15" customHeight="1" x14ac:dyDescent="0.25">
      <c r="B48" s="4" t="s">
        <v>47</v>
      </c>
      <c r="C48" s="323">
        <v>190</v>
      </c>
      <c r="D48" s="323">
        <v>50</v>
      </c>
      <c r="E48" s="323">
        <f t="shared" si="0"/>
        <v>140</v>
      </c>
    </row>
    <row r="49" spans="2:5" ht="15" customHeight="1" x14ac:dyDescent="0.25">
      <c r="B49" s="7" t="s">
        <v>48</v>
      </c>
      <c r="C49" s="324">
        <v>10</v>
      </c>
      <c r="D49" s="324">
        <v>5290</v>
      </c>
      <c r="E49" s="324">
        <f t="shared" si="0"/>
        <v>-5280</v>
      </c>
    </row>
    <row r="50" spans="2:5" ht="15" customHeight="1" x14ac:dyDescent="0.25">
      <c r="B50" s="4" t="s">
        <v>49</v>
      </c>
      <c r="C50" s="323">
        <v>1330</v>
      </c>
      <c r="D50" s="323">
        <v>280</v>
      </c>
      <c r="E50" s="323">
        <f t="shared" si="0"/>
        <v>1050</v>
      </c>
    </row>
    <row r="51" spans="2:5" ht="15" customHeight="1" x14ac:dyDescent="0.25">
      <c r="B51" s="7" t="s">
        <v>50</v>
      </c>
      <c r="C51" s="324">
        <v>6180</v>
      </c>
      <c r="D51" s="324">
        <v>6370</v>
      </c>
      <c r="E51" s="324">
        <f t="shared" si="0"/>
        <v>-190</v>
      </c>
    </row>
    <row r="52" spans="2:5" ht="15" customHeight="1" x14ac:dyDescent="0.25">
      <c r="B52" s="4" t="s">
        <v>51</v>
      </c>
      <c r="C52" s="323">
        <v>10</v>
      </c>
      <c r="D52" s="323">
        <v>830</v>
      </c>
      <c r="E52" s="323">
        <f t="shared" si="0"/>
        <v>-820</v>
      </c>
    </row>
    <row r="53" spans="2:5" ht="15" customHeight="1" x14ac:dyDescent="0.25">
      <c r="B53" s="19" t="s">
        <v>52</v>
      </c>
      <c r="C53" s="325">
        <v>3300</v>
      </c>
      <c r="D53" s="325">
        <v>770</v>
      </c>
      <c r="E53" s="325">
        <f t="shared" si="0"/>
        <v>2530</v>
      </c>
    </row>
    <row r="54" spans="2:5" ht="15" customHeight="1" x14ac:dyDescent="0.25">
      <c r="B54" s="4" t="s">
        <v>5</v>
      </c>
      <c r="C54" s="323">
        <v>150</v>
      </c>
      <c r="D54" s="323">
        <v>90</v>
      </c>
      <c r="E54" s="323">
        <f t="shared" si="0"/>
        <v>60</v>
      </c>
    </row>
    <row r="55" spans="2:5" ht="15" customHeight="1" x14ac:dyDescent="0.25">
      <c r="B55" s="7" t="s">
        <v>6</v>
      </c>
      <c r="C55" s="324">
        <v>450</v>
      </c>
      <c r="D55" s="324">
        <v>5000</v>
      </c>
      <c r="E55" s="324">
        <f t="shared" si="0"/>
        <v>-4550</v>
      </c>
    </row>
    <row r="56" spans="2:5" ht="15" customHeight="1" x14ac:dyDescent="0.25">
      <c r="B56" s="4" t="s">
        <v>7</v>
      </c>
      <c r="C56" s="323">
        <v>343900</v>
      </c>
      <c r="D56" s="323">
        <v>5500</v>
      </c>
      <c r="E56" s="323">
        <f t="shared" si="0"/>
        <v>338400</v>
      </c>
    </row>
    <row r="57" spans="2:5" ht="15" customHeight="1" x14ac:dyDescent="0.25">
      <c r="B57" s="7" t="s">
        <v>8</v>
      </c>
      <c r="C57" s="324">
        <v>570</v>
      </c>
      <c r="D57" s="324">
        <v>880</v>
      </c>
      <c r="E57" s="324">
        <f t="shared" si="0"/>
        <v>-310</v>
      </c>
    </row>
    <row r="58" spans="2:5" ht="15" customHeight="1" x14ac:dyDescent="0.25">
      <c r="B58" s="4" t="s">
        <v>53</v>
      </c>
      <c r="C58" s="323">
        <v>240</v>
      </c>
      <c r="D58" s="323">
        <v>18730</v>
      </c>
      <c r="E58" s="323">
        <f t="shared" si="0"/>
        <v>-18490</v>
      </c>
    </row>
    <row r="59" spans="2:5" ht="15" customHeight="1" x14ac:dyDescent="0.25">
      <c r="B59" s="7" t="s">
        <v>54</v>
      </c>
      <c r="C59" s="324">
        <v>1300</v>
      </c>
      <c r="D59" s="324">
        <v>4610</v>
      </c>
      <c r="E59" s="324">
        <f t="shared" si="0"/>
        <v>-3310</v>
      </c>
    </row>
    <row r="60" spans="2:5" ht="15" customHeight="1" x14ac:dyDescent="0.25">
      <c r="B60" s="4" t="s">
        <v>55</v>
      </c>
      <c r="C60" s="323">
        <v>40</v>
      </c>
      <c r="D60" s="323">
        <v>1420</v>
      </c>
      <c r="E60" s="323">
        <f t="shared" si="0"/>
        <v>-1380</v>
      </c>
    </row>
    <row r="61" spans="2:5" ht="15" customHeight="1" x14ac:dyDescent="0.25">
      <c r="B61" s="7" t="s">
        <v>56</v>
      </c>
      <c r="C61" s="324">
        <v>10570</v>
      </c>
      <c r="D61" s="324">
        <v>2460</v>
      </c>
      <c r="E61" s="324">
        <f t="shared" si="0"/>
        <v>8110</v>
      </c>
    </row>
    <row r="62" spans="2:5" ht="15" customHeight="1" x14ac:dyDescent="0.25">
      <c r="B62" s="4" t="s">
        <v>57</v>
      </c>
      <c r="C62" s="323">
        <v>899460</v>
      </c>
      <c r="D62" s="323">
        <v>5290</v>
      </c>
      <c r="E62" s="323">
        <f>C62-D62</f>
        <v>894170</v>
      </c>
    </row>
    <row r="63" spans="2:5" ht="15" customHeight="1" x14ac:dyDescent="0.25">
      <c r="B63" s="7" t="s">
        <v>124</v>
      </c>
      <c r="C63" s="324">
        <v>300</v>
      </c>
      <c r="D63" s="324">
        <v>270</v>
      </c>
      <c r="E63" s="324">
        <f t="shared" si="0"/>
        <v>30</v>
      </c>
    </row>
    <row r="64" spans="2:5" ht="15" customHeight="1" x14ac:dyDescent="0.25">
      <c r="B64" s="4" t="s">
        <v>217</v>
      </c>
      <c r="C64" s="323">
        <v>0</v>
      </c>
      <c r="D64" s="323">
        <v>180</v>
      </c>
      <c r="E64" s="323">
        <f t="shared" si="0"/>
        <v>-180</v>
      </c>
    </row>
    <row r="65" spans="1:7" ht="15" customHeight="1" x14ac:dyDescent="0.25">
      <c r="B65" s="7" t="s">
        <v>58</v>
      </c>
      <c r="C65" s="324">
        <v>410</v>
      </c>
      <c r="D65" s="324">
        <v>350</v>
      </c>
      <c r="E65" s="324">
        <f t="shared" si="0"/>
        <v>60</v>
      </c>
    </row>
    <row r="66" spans="1:7" ht="15" customHeight="1" x14ac:dyDescent="0.25">
      <c r="B66" s="4" t="s">
        <v>59</v>
      </c>
      <c r="C66" s="323">
        <v>110</v>
      </c>
      <c r="D66" s="323">
        <v>17340</v>
      </c>
      <c r="E66" s="323">
        <f t="shared" si="0"/>
        <v>-17230</v>
      </c>
    </row>
    <row r="67" spans="1:7" ht="15" customHeight="1" x14ac:dyDescent="0.25">
      <c r="B67" s="7" t="s">
        <v>60</v>
      </c>
      <c r="C67" s="324">
        <v>0</v>
      </c>
      <c r="D67" s="324">
        <v>810</v>
      </c>
      <c r="E67" s="324">
        <f t="shared" si="0"/>
        <v>-810</v>
      </c>
    </row>
    <row r="68" spans="1:7" ht="15" customHeight="1" x14ac:dyDescent="0.25">
      <c r="B68" s="4" t="s">
        <v>64</v>
      </c>
      <c r="C68" s="323">
        <v>100680</v>
      </c>
      <c r="D68" s="323">
        <v>29930</v>
      </c>
      <c r="E68" s="323">
        <f t="shared" si="0"/>
        <v>70750</v>
      </c>
    </row>
    <row r="69" spans="1:7" s="42" customFormat="1" ht="30" customHeight="1" x14ac:dyDescent="0.2">
      <c r="B69" s="43" t="s">
        <v>69</v>
      </c>
      <c r="C69" s="44">
        <v>3282090</v>
      </c>
      <c r="D69" s="44">
        <v>88930</v>
      </c>
      <c r="E69" s="44">
        <f t="shared" si="0"/>
        <v>3193160</v>
      </c>
    </row>
    <row r="70" spans="1:7" ht="15" customHeight="1" x14ac:dyDescent="0.2">
      <c r="B70" s="40" t="s">
        <v>70</v>
      </c>
      <c r="C70" s="41">
        <v>233130</v>
      </c>
      <c r="D70" s="41">
        <v>39130</v>
      </c>
      <c r="E70" s="41">
        <f t="shared" si="0"/>
        <v>194000</v>
      </c>
      <c r="G70" s="42"/>
    </row>
    <row r="71" spans="1:7" ht="15" customHeight="1" x14ac:dyDescent="0.2">
      <c r="B71" s="40" t="s">
        <v>316</v>
      </c>
      <c r="C71" s="41">
        <v>2095190</v>
      </c>
      <c r="D71" s="41">
        <v>96260</v>
      </c>
      <c r="E71" s="41">
        <f t="shared" si="0"/>
        <v>1998930</v>
      </c>
      <c r="G71" s="42"/>
    </row>
    <row r="72" spans="1:7" ht="30" customHeight="1" thickBot="1" x14ac:dyDescent="0.25">
      <c r="B72" s="46" t="s">
        <v>72</v>
      </c>
      <c r="C72" s="47">
        <v>1734020</v>
      </c>
      <c r="D72" s="47">
        <v>56210</v>
      </c>
      <c r="E72" s="47">
        <f t="shared" si="0"/>
        <v>1677810</v>
      </c>
      <c r="G72" s="42"/>
    </row>
    <row r="73" spans="1:7" ht="15" customHeight="1" x14ac:dyDescent="0.25">
      <c r="B73" s="5"/>
      <c r="C73" s="6"/>
      <c r="D73" s="6"/>
      <c r="E73" s="6"/>
    </row>
    <row r="74" spans="1:7" ht="15" customHeight="1" x14ac:dyDescent="0.25">
      <c r="A74" s="114" t="s">
        <v>63</v>
      </c>
      <c r="B74" s="433" t="s">
        <v>306</v>
      </c>
      <c r="C74" s="434"/>
      <c r="D74" s="434"/>
      <c r="E74" s="434"/>
    </row>
    <row r="75" spans="1:7" ht="15" customHeight="1" x14ac:dyDescent="0.2">
      <c r="A75" s="308" t="s">
        <v>273</v>
      </c>
      <c r="B75" s="319" t="s">
        <v>311</v>
      </c>
      <c r="C75" s="303"/>
      <c r="D75" s="304"/>
      <c r="E75" s="304"/>
    </row>
    <row r="76" spans="1:7" s="71" customFormat="1" ht="15" customHeight="1" x14ac:dyDescent="0.25">
      <c r="A76" s="415" t="s">
        <v>4</v>
      </c>
      <c r="B76" s="431" t="s">
        <v>351</v>
      </c>
      <c r="C76" s="432"/>
      <c r="D76" s="148"/>
      <c r="E76" s="148"/>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sheetData>
  <mergeCells count="4">
    <mergeCell ref="B2:E2"/>
    <mergeCell ref="B3:E3"/>
    <mergeCell ref="B76:C76"/>
    <mergeCell ref="B74:E74"/>
  </mergeCells>
  <hyperlinks>
    <hyperlink ref="E1" location="Índice!A1" display="[índice Ç]"/>
    <hyperlink ref="B7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A27" sqref="A27:D27"/>
    </sheetView>
  </sheetViews>
  <sheetFormatPr defaultColWidth="8.7109375" defaultRowHeight="12" customHeight="1" x14ac:dyDescent="0.25"/>
  <cols>
    <col min="1" max="1" width="12.7109375" style="85" customWidth="1"/>
    <col min="2" max="6" width="16.7109375" style="85" customWidth="1"/>
    <col min="7" max="16384" width="8.7109375" style="85"/>
  </cols>
  <sheetData>
    <row r="1" spans="1:16" s="1" customFormat="1" ht="30" customHeight="1" x14ac:dyDescent="0.25">
      <c r="A1" s="93" t="s">
        <v>0</v>
      </c>
      <c r="B1" s="197" t="s">
        <v>1</v>
      </c>
      <c r="C1" s="198"/>
      <c r="D1" s="198"/>
      <c r="E1" s="196"/>
      <c r="F1" s="207" t="s">
        <v>266</v>
      </c>
    </row>
    <row r="2" spans="1:16" s="28" customFormat="1" ht="45" customHeight="1" x14ac:dyDescent="0.25">
      <c r="A2" s="26"/>
      <c r="B2" s="493" t="s">
        <v>340</v>
      </c>
      <c r="C2" s="493"/>
      <c r="D2" s="493"/>
      <c r="E2" s="494"/>
      <c r="F2" s="494"/>
      <c r="G2" s="36"/>
      <c r="H2" s="36"/>
      <c r="I2" s="36"/>
      <c r="J2" s="86"/>
      <c r="K2" s="86"/>
      <c r="L2" s="27"/>
      <c r="M2" s="27"/>
      <c r="N2" s="27"/>
      <c r="O2" s="36"/>
      <c r="P2" s="36"/>
    </row>
    <row r="3" spans="1:16" s="156" customFormat="1" ht="15" customHeight="1" x14ac:dyDescent="0.25">
      <c r="B3" s="514" t="s">
        <v>257</v>
      </c>
      <c r="C3" s="515"/>
      <c r="D3" s="515"/>
      <c r="E3" s="515"/>
      <c r="F3" s="515"/>
      <c r="G3" s="157"/>
      <c r="H3" s="157"/>
      <c r="I3" s="157"/>
      <c r="J3" s="158"/>
      <c r="K3" s="158"/>
      <c r="L3" s="158"/>
      <c r="M3" s="158"/>
      <c r="N3" s="158"/>
      <c r="O3" s="157"/>
      <c r="P3" s="157"/>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7" ht="22.5" customHeight="1" x14ac:dyDescent="0.25"/>
    <row r="18" spans="1:7" ht="22.5" customHeight="1" x14ac:dyDescent="0.25"/>
    <row r="19" spans="1:7" ht="22.5" customHeight="1" x14ac:dyDescent="0.25"/>
    <row r="20" spans="1:7" ht="22.5" customHeight="1" x14ac:dyDescent="0.25"/>
    <row r="21" spans="1:7" ht="22.5" customHeight="1" x14ac:dyDescent="0.25"/>
    <row r="22" spans="1:7" ht="22.5" customHeight="1" x14ac:dyDescent="0.25"/>
    <row r="23" spans="1:7" ht="15" customHeight="1" x14ac:dyDescent="0.25"/>
    <row r="24" spans="1:7" s="87" customFormat="1" ht="15" customHeight="1" x14ac:dyDescent="0.25">
      <c r="A24" s="66" t="s">
        <v>79</v>
      </c>
      <c r="B24" s="492" t="s">
        <v>337</v>
      </c>
      <c r="C24" s="499"/>
      <c r="D24" s="499"/>
      <c r="E24" s="499"/>
      <c r="F24" s="499"/>
    </row>
    <row r="25" spans="1:7" s="1" customFormat="1" ht="15" customHeight="1" x14ac:dyDescent="0.25">
      <c r="A25" s="114" t="s">
        <v>63</v>
      </c>
      <c r="B25" s="473" t="s">
        <v>309</v>
      </c>
      <c r="C25" s="434"/>
      <c r="D25" s="434"/>
      <c r="E25" s="434"/>
    </row>
    <row r="26" spans="1:7" s="1" customFormat="1" ht="15" customHeight="1" x14ac:dyDescent="0.25">
      <c r="A26" s="308" t="s">
        <v>273</v>
      </c>
      <c r="B26" s="447" t="s">
        <v>311</v>
      </c>
      <c r="C26" s="448"/>
      <c r="D26" s="15"/>
      <c r="E26" s="15"/>
      <c r="F26"/>
      <c r="G26"/>
    </row>
    <row r="27" spans="1:7" s="1" customFormat="1" ht="15" customHeight="1" x14ac:dyDescent="0.25">
      <c r="A27" s="415" t="s">
        <v>4</v>
      </c>
      <c r="B27" s="431" t="s">
        <v>351</v>
      </c>
      <c r="C27" s="432"/>
      <c r="D27" s="446"/>
      <c r="E27" s="15"/>
      <c r="F27"/>
      <c r="G27"/>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1"/>
      <c r="B53" s="91"/>
      <c r="C53" s="91"/>
      <c r="D53" s="91"/>
      <c r="E53" s="91"/>
      <c r="F53" s="91"/>
      <c r="G53" s="91"/>
      <c r="H53" s="91"/>
      <c r="I53" s="91"/>
    </row>
    <row r="54" spans="1:14" ht="12" customHeight="1" x14ac:dyDescent="0.25">
      <c r="A54" s="91"/>
      <c r="B54" s="91"/>
      <c r="C54" s="91"/>
      <c r="D54" s="91"/>
      <c r="E54" s="91"/>
      <c r="F54" s="91"/>
      <c r="G54" s="91"/>
      <c r="H54" s="91"/>
      <c r="I54" s="91"/>
    </row>
    <row r="55" spans="1:14" ht="12" customHeight="1" x14ac:dyDescent="0.25">
      <c r="A55" s="34"/>
      <c r="B55" s="59"/>
      <c r="C55" s="89"/>
      <c r="D55" s="89"/>
      <c r="E55" s="89"/>
      <c r="F55" s="89"/>
      <c r="G55" s="89"/>
      <c r="H55" s="89"/>
      <c r="I55" s="89"/>
      <c r="L55" s="9"/>
      <c r="M55" s="9"/>
      <c r="N55" s="9"/>
    </row>
    <row r="56" spans="1:14" ht="12" customHeight="1" x14ac:dyDescent="0.25">
      <c r="A56" s="34"/>
      <c r="B56" s="60"/>
      <c r="C56" s="89"/>
      <c r="D56" s="89"/>
      <c r="E56" s="89"/>
      <c r="F56" s="89"/>
      <c r="G56" s="89"/>
      <c r="H56" s="89"/>
      <c r="I56" s="89"/>
    </row>
    <row r="57" spans="1:14" ht="12" customHeight="1" x14ac:dyDescent="0.25">
      <c r="A57" s="34"/>
      <c r="B57" s="61"/>
      <c r="C57" s="90"/>
      <c r="D57" s="90"/>
      <c r="E57" s="90"/>
      <c r="F57" s="90"/>
      <c r="G57" s="90"/>
      <c r="H57" s="90"/>
      <c r="I57" s="90"/>
    </row>
    <row r="58" spans="1:14" ht="12" customHeight="1" x14ac:dyDescent="0.25">
      <c r="A58" s="34"/>
      <c r="B58" s="62"/>
      <c r="C58" s="34"/>
      <c r="D58" s="89"/>
      <c r="E58" s="89"/>
      <c r="F58" s="89"/>
      <c r="G58" s="89"/>
      <c r="H58" s="89"/>
      <c r="I58" s="89"/>
    </row>
    <row r="59" spans="1:14" s="91" customFormat="1" ht="12" customHeight="1" x14ac:dyDescent="0.25">
      <c r="B59" s="60"/>
      <c r="C59" s="84"/>
      <c r="D59" s="83"/>
      <c r="E59" s="83"/>
      <c r="F59" s="83"/>
    </row>
    <row r="60" spans="1:14" s="91" customFormat="1" ht="12" customHeight="1" x14ac:dyDescent="0.25">
      <c r="B60" s="61"/>
      <c r="C60" s="82"/>
      <c r="D60" s="83"/>
      <c r="E60" s="83"/>
      <c r="F60" s="83"/>
    </row>
    <row r="61" spans="1:14" s="91" customFormat="1" ht="12" customHeight="1" x14ac:dyDescent="0.25">
      <c r="B61" s="62"/>
      <c r="C61" s="84"/>
      <c r="D61" s="83"/>
      <c r="E61" s="83"/>
      <c r="F61" s="83"/>
    </row>
    <row r="62" spans="1:14" s="91"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zoomScaleNormal="100" workbookViewId="0">
      <selection activeCell="F1" sqref="F1"/>
    </sheetView>
  </sheetViews>
  <sheetFormatPr defaultColWidth="8.7109375" defaultRowHeight="12" customHeight="1" x14ac:dyDescent="0.25"/>
  <cols>
    <col min="1" max="1" width="12.7109375" style="172" customWidth="1"/>
    <col min="2" max="6" width="16.7109375" style="172" customWidth="1"/>
    <col min="7" max="16384" width="8.7109375" style="172"/>
  </cols>
  <sheetData>
    <row r="1" spans="1:16" s="1" customFormat="1" ht="30" customHeight="1" x14ac:dyDescent="0.25">
      <c r="A1" s="173" t="s">
        <v>0</v>
      </c>
      <c r="B1" s="242" t="s">
        <v>1</v>
      </c>
      <c r="C1" s="311"/>
      <c r="D1" s="311"/>
      <c r="E1" s="190"/>
      <c r="F1" s="244" t="s">
        <v>266</v>
      </c>
    </row>
    <row r="2" spans="1:16" s="28" customFormat="1" ht="45" customHeight="1" x14ac:dyDescent="0.25">
      <c r="A2" s="270"/>
      <c r="B2" s="493" t="s">
        <v>341</v>
      </c>
      <c r="C2" s="493"/>
      <c r="D2" s="493"/>
      <c r="E2" s="494"/>
      <c r="F2" s="494"/>
      <c r="G2" s="170"/>
      <c r="H2" s="170"/>
      <c r="I2" s="170"/>
      <c r="J2" s="171"/>
      <c r="K2" s="171"/>
      <c r="L2" s="27"/>
      <c r="M2" s="27"/>
      <c r="N2" s="27"/>
      <c r="O2" s="170"/>
      <c r="P2" s="170"/>
    </row>
    <row r="3" spans="1:16" s="156" customFormat="1" ht="15" customHeight="1" x14ac:dyDescent="0.25">
      <c r="B3" s="514" t="s">
        <v>257</v>
      </c>
      <c r="C3" s="515"/>
      <c r="D3" s="515"/>
      <c r="E3" s="515"/>
      <c r="F3" s="515"/>
      <c r="G3" s="157"/>
      <c r="H3" s="157"/>
      <c r="I3" s="157"/>
      <c r="J3" s="158"/>
      <c r="K3" s="158"/>
      <c r="L3" s="158"/>
      <c r="M3" s="158"/>
      <c r="N3" s="158"/>
      <c r="O3" s="157"/>
      <c r="P3" s="157"/>
    </row>
    <row r="4" spans="1:16" ht="22.5" customHeight="1" x14ac:dyDescent="0.25">
      <c r="A4" s="190"/>
      <c r="B4" s="190"/>
      <c r="C4" s="190"/>
      <c r="D4" s="190"/>
      <c r="E4" s="190"/>
      <c r="F4" s="190"/>
    </row>
    <row r="5" spans="1:16" ht="22.5" customHeight="1" x14ac:dyDescent="0.25">
      <c r="A5" s="190"/>
      <c r="B5" s="190"/>
      <c r="C5" s="190"/>
      <c r="D5" s="190"/>
      <c r="E5" s="190"/>
      <c r="F5" s="190"/>
    </row>
    <row r="6" spans="1:16" ht="22.5" customHeight="1" x14ac:dyDescent="0.25">
      <c r="A6" s="190"/>
      <c r="B6" s="190"/>
      <c r="C6" s="190"/>
      <c r="D6" s="190"/>
      <c r="E6" s="190"/>
      <c r="F6" s="190"/>
    </row>
    <row r="7" spans="1:16" ht="22.5" customHeight="1" x14ac:dyDescent="0.25">
      <c r="A7" s="190"/>
      <c r="B7" s="190"/>
      <c r="C7" s="190"/>
      <c r="D7" s="190"/>
      <c r="E7" s="190"/>
      <c r="F7" s="190"/>
    </row>
    <row r="8" spans="1:16" ht="22.5" customHeight="1" x14ac:dyDescent="0.25">
      <c r="A8" s="190"/>
      <c r="B8" s="190"/>
      <c r="C8" s="190"/>
      <c r="D8" s="190"/>
      <c r="E8" s="190"/>
      <c r="F8" s="190"/>
    </row>
    <row r="9" spans="1:16" ht="22.5" customHeight="1" x14ac:dyDescent="0.25">
      <c r="A9" s="190"/>
      <c r="B9" s="190"/>
      <c r="C9" s="190"/>
      <c r="D9" s="190"/>
      <c r="E9" s="190"/>
      <c r="F9" s="190"/>
    </row>
    <row r="10" spans="1:16" ht="22.5" customHeight="1" x14ac:dyDescent="0.25">
      <c r="A10" s="190"/>
      <c r="B10" s="190"/>
      <c r="C10" s="190"/>
      <c r="D10" s="190"/>
      <c r="E10" s="190"/>
      <c r="F10" s="190"/>
    </row>
    <row r="11" spans="1:16" ht="22.5" customHeight="1" x14ac:dyDescent="0.25">
      <c r="A11" s="190"/>
      <c r="B11" s="190"/>
      <c r="C11" s="190"/>
      <c r="D11" s="190"/>
      <c r="E11" s="190"/>
      <c r="F11" s="190"/>
    </row>
    <row r="12" spans="1:16" ht="22.5" customHeight="1" x14ac:dyDescent="0.25">
      <c r="A12" s="190"/>
      <c r="B12" s="190"/>
      <c r="C12" s="190"/>
      <c r="D12" s="190"/>
      <c r="E12" s="190"/>
      <c r="F12" s="190"/>
    </row>
    <row r="13" spans="1:16" ht="22.5" customHeight="1" x14ac:dyDescent="0.25">
      <c r="A13" s="190"/>
      <c r="B13" s="190"/>
      <c r="C13" s="190"/>
      <c r="D13" s="190"/>
      <c r="E13" s="190"/>
      <c r="F13" s="190"/>
    </row>
    <row r="14" spans="1:16" ht="22.5" customHeight="1" x14ac:dyDescent="0.25">
      <c r="A14" s="190"/>
      <c r="B14" s="190"/>
      <c r="C14" s="190"/>
      <c r="D14" s="190"/>
      <c r="E14" s="190"/>
      <c r="F14" s="190"/>
    </row>
    <row r="15" spans="1:16" ht="22.5" customHeight="1" x14ac:dyDescent="0.25">
      <c r="A15" s="190"/>
      <c r="B15" s="190"/>
      <c r="C15" s="190"/>
      <c r="D15" s="190"/>
      <c r="E15" s="190"/>
      <c r="F15" s="190"/>
    </row>
    <row r="16" spans="1:16" ht="22.5" customHeight="1" x14ac:dyDescent="0.25">
      <c r="A16" s="190"/>
      <c r="B16" s="190"/>
      <c r="C16" s="190"/>
      <c r="D16" s="190"/>
      <c r="E16" s="190"/>
      <c r="F16" s="190"/>
    </row>
    <row r="17" spans="1:7" ht="22.5" customHeight="1" x14ac:dyDescent="0.25">
      <c r="A17" s="190"/>
      <c r="B17" s="190"/>
      <c r="C17" s="190"/>
      <c r="D17" s="190"/>
      <c r="E17" s="190"/>
      <c r="F17" s="190"/>
    </row>
    <row r="18" spans="1:7" ht="22.5" customHeight="1" x14ac:dyDescent="0.25">
      <c r="A18" s="190"/>
      <c r="B18" s="190"/>
      <c r="C18" s="190"/>
      <c r="D18" s="190"/>
      <c r="E18" s="190"/>
      <c r="F18" s="190"/>
    </row>
    <row r="19" spans="1:7" ht="22.5" customHeight="1" x14ac:dyDescent="0.25">
      <c r="A19" s="190"/>
      <c r="B19" s="190"/>
      <c r="C19" s="190"/>
      <c r="D19" s="190"/>
      <c r="E19" s="190"/>
      <c r="F19" s="190"/>
    </row>
    <row r="20" spans="1:7" ht="22.5" customHeight="1" x14ac:dyDescent="0.25">
      <c r="A20" s="190"/>
      <c r="B20" s="190"/>
      <c r="C20" s="190"/>
      <c r="D20" s="190"/>
      <c r="E20" s="190"/>
      <c r="F20" s="190"/>
    </row>
    <row r="21" spans="1:7" ht="22.5" customHeight="1" x14ac:dyDescent="0.25">
      <c r="A21" s="190"/>
      <c r="B21" s="190"/>
      <c r="C21" s="190"/>
      <c r="D21" s="190"/>
      <c r="E21" s="190"/>
      <c r="F21" s="190"/>
    </row>
    <row r="22" spans="1:7" ht="22.5" customHeight="1" x14ac:dyDescent="0.25">
      <c r="A22" s="190"/>
      <c r="B22" s="190"/>
      <c r="C22" s="190"/>
      <c r="D22" s="190"/>
      <c r="E22" s="190"/>
      <c r="F22" s="190"/>
    </row>
    <row r="23" spans="1:7" ht="15" customHeight="1" x14ac:dyDescent="0.25">
      <c r="A23" s="190"/>
      <c r="B23" s="190"/>
      <c r="C23" s="190"/>
      <c r="D23" s="190"/>
      <c r="E23" s="190"/>
      <c r="F23" s="190"/>
    </row>
    <row r="24" spans="1:7" s="87" customFormat="1" ht="15" customHeight="1" x14ac:dyDescent="0.25">
      <c r="A24" s="271" t="s">
        <v>79</v>
      </c>
      <c r="B24" s="518" t="s">
        <v>337</v>
      </c>
      <c r="C24" s="499"/>
      <c r="D24" s="499"/>
      <c r="E24" s="499"/>
      <c r="F24" s="499"/>
    </row>
    <row r="25" spans="1:7" s="1" customFormat="1" ht="15" customHeight="1" x14ac:dyDescent="0.25">
      <c r="A25" s="114" t="s">
        <v>63</v>
      </c>
      <c r="B25" s="473" t="s">
        <v>309</v>
      </c>
      <c r="C25" s="434"/>
      <c r="D25" s="434"/>
      <c r="E25" s="434"/>
    </row>
    <row r="26" spans="1:7" s="1" customFormat="1" ht="15" customHeight="1" x14ac:dyDescent="0.25">
      <c r="A26" s="308" t="s">
        <v>273</v>
      </c>
      <c r="B26" s="447" t="s">
        <v>311</v>
      </c>
      <c r="C26" s="448"/>
      <c r="D26" s="15"/>
      <c r="E26" s="15"/>
      <c r="F26"/>
      <c r="G26"/>
    </row>
    <row r="27" spans="1:7" s="71" customFormat="1" ht="15" customHeight="1" x14ac:dyDescent="0.25">
      <c r="A27" s="415" t="s">
        <v>4</v>
      </c>
      <c r="B27" s="431" t="s">
        <v>351</v>
      </c>
      <c r="C27" s="432"/>
      <c r="D27" s="446"/>
      <c r="E27" s="422"/>
      <c r="F27" s="70"/>
      <c r="G27" s="70"/>
    </row>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91"/>
      <c r="B53" s="91"/>
      <c r="C53" s="91"/>
      <c r="D53" s="91"/>
      <c r="E53" s="91"/>
      <c r="F53" s="91"/>
      <c r="G53" s="91"/>
      <c r="H53" s="91"/>
      <c r="I53" s="91"/>
    </row>
    <row r="54" spans="1:14" ht="12" customHeight="1" x14ac:dyDescent="0.25">
      <c r="A54" s="91"/>
      <c r="B54" s="91"/>
      <c r="C54" s="91"/>
      <c r="D54" s="91"/>
      <c r="E54" s="91"/>
      <c r="F54" s="91"/>
      <c r="G54" s="91"/>
      <c r="H54" s="91"/>
      <c r="I54" s="91"/>
    </row>
    <row r="55" spans="1:14" ht="12" customHeight="1" x14ac:dyDescent="0.25">
      <c r="A55" s="34"/>
      <c r="B55" s="59"/>
      <c r="C55" s="89"/>
      <c r="D55" s="89"/>
      <c r="E55" s="89"/>
      <c r="F55" s="89"/>
      <c r="G55" s="89"/>
      <c r="H55" s="89"/>
      <c r="I55" s="89"/>
      <c r="L55" s="9"/>
      <c r="M55" s="9"/>
      <c r="N55" s="9"/>
    </row>
    <row r="56" spans="1:14" ht="12" customHeight="1" x14ac:dyDescent="0.25">
      <c r="A56" s="34"/>
      <c r="B56" s="60"/>
      <c r="C56" s="89"/>
      <c r="D56" s="89"/>
      <c r="E56" s="89"/>
      <c r="F56" s="89"/>
      <c r="G56" s="89"/>
      <c r="H56" s="89"/>
      <c r="I56" s="89"/>
    </row>
    <row r="57" spans="1:14" ht="12" customHeight="1" x14ac:dyDescent="0.25">
      <c r="A57" s="34"/>
      <c r="B57" s="61"/>
      <c r="C57" s="90"/>
      <c r="D57" s="90"/>
      <c r="E57" s="90"/>
      <c r="F57" s="90"/>
      <c r="G57" s="90"/>
      <c r="H57" s="90"/>
      <c r="I57" s="90"/>
    </row>
    <row r="58" spans="1:14" ht="12" customHeight="1" x14ac:dyDescent="0.25">
      <c r="A58" s="34"/>
      <c r="B58" s="62"/>
      <c r="C58" s="34"/>
      <c r="D58" s="89"/>
      <c r="E58" s="89"/>
      <c r="F58" s="89"/>
      <c r="G58" s="89"/>
      <c r="H58" s="89"/>
      <c r="I58" s="89"/>
    </row>
    <row r="59" spans="1:14" s="91" customFormat="1" ht="12" customHeight="1" x14ac:dyDescent="0.25">
      <c r="B59" s="60"/>
      <c r="C59" s="169"/>
      <c r="D59" s="168"/>
      <c r="E59" s="168"/>
      <c r="F59" s="168"/>
    </row>
    <row r="60" spans="1:14" s="91" customFormat="1" ht="12" customHeight="1" x14ac:dyDescent="0.25">
      <c r="B60" s="61"/>
      <c r="C60" s="167"/>
      <c r="D60" s="168"/>
      <c r="E60" s="168"/>
      <c r="F60" s="168"/>
    </row>
    <row r="61" spans="1:14" s="91" customFormat="1" ht="12" customHeight="1" x14ac:dyDescent="0.25">
      <c r="B61" s="62"/>
      <c r="C61" s="169"/>
      <c r="D61" s="168"/>
      <c r="E61" s="168"/>
      <c r="F61" s="168"/>
    </row>
    <row r="62" spans="1:14" s="91" customFormat="1" ht="12" customHeight="1" x14ac:dyDescent="0.25"/>
  </sheetData>
  <mergeCells count="6">
    <mergeCell ref="B2:F2"/>
    <mergeCell ref="B3:F3"/>
    <mergeCell ref="B27:D27"/>
    <mergeCell ref="B25:E25"/>
    <mergeCell ref="B24:F24"/>
    <mergeCell ref="B26:C26"/>
  </mergeCells>
  <hyperlinks>
    <hyperlink ref="F1" location="Índice!A1" display="[índice Ç]"/>
    <hyperlink ref="B2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election activeCell="H46" sqref="A46:XFD46"/>
    </sheetView>
  </sheetViews>
  <sheetFormatPr defaultColWidth="8.7109375" defaultRowHeight="12" customHeight="1" x14ac:dyDescent="0.25"/>
  <cols>
    <col min="1" max="1" width="12.7109375" style="174" customWidth="1"/>
    <col min="2" max="2" width="19.140625" style="182" customWidth="1"/>
    <col min="3" max="6" width="16.7109375" style="184" customWidth="1"/>
    <col min="7" max="16384" width="8.7109375" style="174"/>
  </cols>
  <sheetData>
    <row r="1" spans="1:16" s="156" customFormat="1" ht="30" customHeight="1" x14ac:dyDescent="0.25">
      <c r="A1" s="173" t="s">
        <v>0</v>
      </c>
      <c r="B1" s="242" t="s">
        <v>1</v>
      </c>
      <c r="C1" s="311"/>
      <c r="D1" s="311"/>
      <c r="E1" s="190"/>
      <c r="F1" s="207" t="s">
        <v>266</v>
      </c>
      <c r="G1" s="174"/>
      <c r="H1" s="175"/>
      <c r="I1" s="175"/>
      <c r="J1" s="175"/>
      <c r="K1" s="175"/>
      <c r="L1" s="175"/>
      <c r="M1" s="175"/>
      <c r="N1" s="175"/>
      <c r="O1" s="175"/>
      <c r="P1" s="175"/>
    </row>
    <row r="2" spans="1:16" s="177" customFormat="1" ht="30" customHeight="1" x14ac:dyDescent="0.25">
      <c r="A2" s="176"/>
      <c r="B2" s="532" t="s">
        <v>305</v>
      </c>
      <c r="C2" s="533"/>
      <c r="D2" s="533"/>
      <c r="E2" s="533"/>
      <c r="F2" s="533"/>
      <c r="G2" s="185"/>
      <c r="H2" s="186"/>
      <c r="I2" s="187"/>
    </row>
    <row r="3" spans="1:16" s="179" customFormat="1" ht="30" customHeight="1" x14ac:dyDescent="0.25">
      <c r="A3" s="178"/>
      <c r="B3" s="534" t="s">
        <v>2</v>
      </c>
      <c r="C3" s="535"/>
      <c r="D3" s="535"/>
      <c r="E3" s="535"/>
      <c r="F3" s="535"/>
      <c r="G3" s="157"/>
      <c r="H3" s="188"/>
      <c r="I3" s="188"/>
    </row>
    <row r="4" spans="1:16" s="178" customFormat="1" ht="30" customHeight="1" x14ac:dyDescent="0.25">
      <c r="B4" s="519" t="s">
        <v>76</v>
      </c>
      <c r="C4" s="520"/>
      <c r="D4" s="520"/>
      <c r="E4" s="520"/>
      <c r="F4" s="520"/>
      <c r="G4" s="183"/>
      <c r="H4" s="174"/>
      <c r="I4" s="174"/>
    </row>
    <row r="5" spans="1:16" s="178" customFormat="1" ht="15" customHeight="1" x14ac:dyDescent="0.25">
      <c r="B5" s="519" t="s">
        <v>75</v>
      </c>
      <c r="C5" s="520"/>
      <c r="D5" s="520"/>
      <c r="E5" s="520"/>
      <c r="F5" s="520"/>
      <c r="G5" s="183"/>
      <c r="H5" s="174"/>
      <c r="I5" s="174"/>
    </row>
    <row r="6" spans="1:16" s="178" customFormat="1" ht="15" customHeight="1" x14ac:dyDescent="0.25">
      <c r="B6" s="519" t="s">
        <v>74</v>
      </c>
      <c r="C6" s="520"/>
      <c r="D6" s="520"/>
      <c r="E6" s="520"/>
      <c r="F6" s="520"/>
      <c r="G6" s="190"/>
      <c r="H6" s="174"/>
      <c r="I6" s="174"/>
    </row>
    <row r="7" spans="1:16" s="178" customFormat="1" ht="30" customHeight="1" x14ac:dyDescent="0.25">
      <c r="B7" s="519" t="s">
        <v>293</v>
      </c>
      <c r="C7" s="520"/>
      <c r="D7" s="520"/>
      <c r="E7" s="520"/>
      <c r="F7" s="520"/>
      <c r="G7" s="190"/>
      <c r="H7" s="174"/>
      <c r="I7" s="174"/>
    </row>
    <row r="8" spans="1:16" s="178" customFormat="1" ht="15" customHeight="1" x14ac:dyDescent="0.25">
      <c r="B8" s="519" t="s">
        <v>241</v>
      </c>
      <c r="C8" s="520"/>
      <c r="D8" s="520"/>
      <c r="E8" s="520"/>
      <c r="F8" s="520"/>
      <c r="G8" s="190"/>
      <c r="H8" s="174"/>
      <c r="I8" s="174"/>
    </row>
    <row r="9" spans="1:16" s="178" customFormat="1" ht="30" customHeight="1" x14ac:dyDescent="0.25">
      <c r="B9" s="519" t="s">
        <v>294</v>
      </c>
      <c r="C9" s="519"/>
      <c r="D9" s="519"/>
      <c r="E9" s="519"/>
      <c r="F9" s="519"/>
      <c r="G9" s="174"/>
      <c r="H9" s="174"/>
      <c r="I9" s="174"/>
    </row>
    <row r="10" spans="1:16" s="178" customFormat="1" ht="15" customHeight="1" x14ac:dyDescent="0.25">
      <c r="B10" s="519" t="s">
        <v>248</v>
      </c>
      <c r="C10" s="519"/>
      <c r="D10" s="519"/>
      <c r="E10" s="519"/>
      <c r="F10" s="519"/>
      <c r="G10" s="174"/>
      <c r="H10" s="174"/>
      <c r="I10" s="174"/>
    </row>
    <row r="11" spans="1:16" s="178" customFormat="1" ht="45" customHeight="1" x14ac:dyDescent="0.25">
      <c r="B11" s="519" t="s">
        <v>295</v>
      </c>
      <c r="C11" s="519"/>
      <c r="D11" s="519"/>
      <c r="E11" s="519"/>
      <c r="F11" s="519"/>
      <c r="G11" s="174"/>
      <c r="H11" s="174"/>
      <c r="I11" s="174"/>
    </row>
    <row r="12" spans="1:16" s="179" customFormat="1" ht="30" customHeight="1" x14ac:dyDescent="0.25">
      <c r="A12" s="178"/>
      <c r="B12" s="523" t="s">
        <v>243</v>
      </c>
      <c r="C12" s="524"/>
      <c r="D12" s="524"/>
      <c r="E12" s="524"/>
      <c r="F12" s="524"/>
      <c r="G12" s="157"/>
      <c r="H12" s="188"/>
      <c r="I12" s="188"/>
    </row>
    <row r="13" spans="1:16" s="179" customFormat="1" ht="22.5" customHeight="1" x14ac:dyDescent="0.25">
      <c r="A13" s="178"/>
      <c r="B13" s="527" t="s">
        <v>240</v>
      </c>
      <c r="C13" s="524"/>
      <c r="D13" s="524"/>
      <c r="E13" s="524"/>
      <c r="F13" s="524"/>
      <c r="G13" s="157"/>
      <c r="H13" s="188"/>
      <c r="I13" s="188"/>
    </row>
    <row r="14" spans="1:16" s="179" customFormat="1" ht="15" customHeight="1" x14ac:dyDescent="0.25">
      <c r="A14" s="178"/>
      <c r="B14" s="519" t="s">
        <v>245</v>
      </c>
      <c r="C14" s="520"/>
      <c r="D14" s="520"/>
      <c r="E14" s="520"/>
      <c r="F14" s="520"/>
      <c r="G14" s="185"/>
      <c r="H14" s="188"/>
      <c r="I14" s="188"/>
    </row>
    <row r="15" spans="1:16" s="179" customFormat="1" ht="15" customHeight="1" x14ac:dyDescent="0.25">
      <c r="A15" s="178"/>
      <c r="B15" s="519" t="s">
        <v>247</v>
      </c>
      <c r="C15" s="520"/>
      <c r="D15" s="520"/>
      <c r="E15" s="520"/>
      <c r="F15" s="520"/>
      <c r="G15" s="185"/>
      <c r="H15" s="188"/>
      <c r="I15" s="188"/>
    </row>
    <row r="16" spans="1:16" s="179" customFormat="1" ht="15" customHeight="1" x14ac:dyDescent="0.25">
      <c r="A16" s="178"/>
      <c r="B16" s="519" t="s">
        <v>268</v>
      </c>
      <c r="C16" s="520"/>
      <c r="D16" s="520"/>
      <c r="E16" s="520"/>
      <c r="F16" s="520"/>
      <c r="G16" s="194"/>
      <c r="H16" s="188"/>
      <c r="I16" s="188"/>
    </row>
    <row r="17" spans="1:18" s="179" customFormat="1" ht="15" customHeight="1" x14ac:dyDescent="0.25">
      <c r="A17" s="178"/>
      <c r="B17" s="519" t="s">
        <v>342</v>
      </c>
      <c r="C17" s="520"/>
      <c r="D17" s="520"/>
      <c r="E17" s="520"/>
      <c r="F17" s="520"/>
      <c r="G17" s="185"/>
      <c r="H17" s="188"/>
      <c r="I17" s="188"/>
    </row>
    <row r="18" spans="1:18" s="179" customFormat="1" ht="22.5" customHeight="1" x14ac:dyDescent="0.25">
      <c r="A18" s="178"/>
      <c r="B18" s="527" t="s">
        <v>242</v>
      </c>
      <c r="C18" s="524"/>
      <c r="D18" s="524"/>
      <c r="E18" s="524"/>
      <c r="F18" s="524"/>
      <c r="G18" s="157"/>
      <c r="H18" s="188"/>
      <c r="I18" s="188"/>
    </row>
    <row r="19" spans="1:18" s="179" customFormat="1" ht="15" customHeight="1" x14ac:dyDescent="0.25">
      <c r="A19" s="178"/>
      <c r="B19" s="519" t="s">
        <v>246</v>
      </c>
      <c r="C19" s="519"/>
      <c r="D19" s="519"/>
      <c r="E19" s="519"/>
      <c r="F19" s="519"/>
      <c r="G19" s="157"/>
      <c r="H19" s="188"/>
      <c r="I19" s="188"/>
    </row>
    <row r="20" spans="1:18" s="179" customFormat="1" ht="15" customHeight="1" x14ac:dyDescent="0.25">
      <c r="A20" s="178"/>
      <c r="B20" s="519" t="s">
        <v>254</v>
      </c>
      <c r="C20" s="519"/>
      <c r="D20" s="519"/>
      <c r="E20" s="519"/>
      <c r="F20" s="519"/>
      <c r="G20" s="157"/>
      <c r="H20" s="188"/>
      <c r="I20" s="188"/>
    </row>
    <row r="21" spans="1:18" s="179" customFormat="1" ht="15" customHeight="1" x14ac:dyDescent="0.2">
      <c r="A21" s="178"/>
      <c r="B21" s="519" t="s">
        <v>255</v>
      </c>
      <c r="C21" s="519"/>
      <c r="D21" s="519"/>
      <c r="E21" s="519"/>
      <c r="F21" s="519"/>
      <c r="G21" s="191"/>
      <c r="H21" s="188"/>
      <c r="I21" s="188"/>
    </row>
    <row r="22" spans="1:18" s="179" customFormat="1" ht="15" customHeight="1" x14ac:dyDescent="0.25">
      <c r="A22" s="178"/>
      <c r="B22" s="519" t="s">
        <v>296</v>
      </c>
      <c r="C22" s="520"/>
      <c r="D22" s="520"/>
      <c r="E22" s="520"/>
      <c r="F22" s="520"/>
      <c r="G22" s="194"/>
      <c r="H22" s="188"/>
      <c r="I22" s="188"/>
    </row>
    <row r="23" spans="1:18" s="179" customFormat="1" ht="30" customHeight="1" x14ac:dyDescent="0.25">
      <c r="A23" s="178"/>
      <c r="B23" s="523" t="s">
        <v>244</v>
      </c>
      <c r="C23" s="524"/>
      <c r="D23" s="524"/>
      <c r="E23" s="524"/>
      <c r="F23" s="524"/>
      <c r="G23" s="157"/>
      <c r="H23" s="188"/>
      <c r="I23" s="188"/>
    </row>
    <row r="24" spans="1:18" s="179" customFormat="1" ht="22.5" customHeight="1" x14ac:dyDescent="0.25">
      <c r="A24" s="178"/>
      <c r="B24" s="527" t="s">
        <v>240</v>
      </c>
      <c r="C24" s="524"/>
      <c r="D24" s="524"/>
      <c r="E24" s="524"/>
      <c r="F24" s="524"/>
      <c r="G24" s="157"/>
      <c r="H24" s="188"/>
      <c r="I24" s="188"/>
    </row>
    <row r="25" spans="1:18" s="179" customFormat="1" ht="15" customHeight="1" x14ac:dyDescent="0.25">
      <c r="A25" s="178"/>
      <c r="B25" s="522" t="s">
        <v>249</v>
      </c>
      <c r="C25" s="502"/>
      <c r="D25" s="502"/>
      <c r="E25" s="502"/>
      <c r="F25" s="502"/>
      <c r="G25" s="157"/>
      <c r="H25" s="188"/>
      <c r="I25" s="188"/>
    </row>
    <row r="26" spans="1:18" s="179" customFormat="1" ht="15" customHeight="1" x14ac:dyDescent="0.25">
      <c r="A26" s="178"/>
      <c r="B26" s="522" t="s">
        <v>251</v>
      </c>
      <c r="C26" s="502"/>
      <c r="D26" s="502"/>
      <c r="E26" s="502"/>
      <c r="F26" s="502"/>
      <c r="G26" s="157"/>
      <c r="H26" s="188"/>
      <c r="I26" s="188"/>
    </row>
    <row r="27" spans="1:18" s="179" customFormat="1" ht="15" customHeight="1" x14ac:dyDescent="0.25">
      <c r="A27" s="178"/>
      <c r="B27" s="522" t="s">
        <v>250</v>
      </c>
      <c r="C27" s="502"/>
      <c r="D27" s="502"/>
      <c r="E27" s="502"/>
      <c r="F27" s="502"/>
      <c r="G27" s="185"/>
      <c r="H27" s="188"/>
      <c r="I27" s="188"/>
    </row>
    <row r="28" spans="1:18" s="179" customFormat="1" ht="15" customHeight="1" x14ac:dyDescent="0.25">
      <c r="A28" s="178"/>
      <c r="B28" s="519" t="s">
        <v>333</v>
      </c>
      <c r="C28" s="520"/>
      <c r="D28" s="520"/>
      <c r="E28" s="520"/>
      <c r="F28" s="520"/>
      <c r="G28" s="194"/>
      <c r="H28" s="188"/>
      <c r="I28" s="188"/>
    </row>
    <row r="29" spans="1:18" s="179" customFormat="1" ht="22.5" customHeight="1" x14ac:dyDescent="0.25">
      <c r="A29" s="178"/>
      <c r="B29" s="527" t="s">
        <v>242</v>
      </c>
      <c r="C29" s="524"/>
      <c r="D29" s="524"/>
      <c r="E29" s="524"/>
      <c r="F29" s="524"/>
      <c r="G29" s="157"/>
      <c r="H29" s="188"/>
      <c r="I29" s="188"/>
      <c r="N29" s="525"/>
      <c r="O29" s="526"/>
      <c r="P29" s="526"/>
      <c r="Q29" s="526"/>
      <c r="R29" s="526"/>
    </row>
    <row r="30" spans="1:18" s="179" customFormat="1" ht="15" customHeight="1" x14ac:dyDescent="0.25">
      <c r="A30" s="178"/>
      <c r="B30" s="522" t="s">
        <v>252</v>
      </c>
      <c r="C30" s="502"/>
      <c r="D30" s="502"/>
      <c r="E30" s="502"/>
      <c r="F30" s="502"/>
      <c r="G30" s="157"/>
      <c r="H30" s="188"/>
      <c r="I30" s="188"/>
      <c r="N30" s="193"/>
      <c r="O30" s="180"/>
      <c r="P30" s="180"/>
      <c r="Q30" s="180"/>
      <c r="R30" s="180"/>
    </row>
    <row r="31" spans="1:18" s="179" customFormat="1" ht="15" customHeight="1" x14ac:dyDescent="0.25">
      <c r="A31" s="178"/>
      <c r="B31" s="522" t="s">
        <v>251</v>
      </c>
      <c r="C31" s="502"/>
      <c r="D31" s="502"/>
      <c r="E31" s="502"/>
      <c r="F31" s="502"/>
      <c r="G31" s="157"/>
      <c r="H31" s="188"/>
      <c r="I31" s="188"/>
      <c r="N31" s="193"/>
      <c r="O31" s="180"/>
      <c r="P31" s="180"/>
      <c r="Q31" s="180"/>
      <c r="R31" s="180"/>
    </row>
    <row r="32" spans="1:18" s="179" customFormat="1" ht="15" customHeight="1" x14ac:dyDescent="0.2">
      <c r="A32" s="178"/>
      <c r="B32" s="522" t="s">
        <v>253</v>
      </c>
      <c r="C32" s="502"/>
      <c r="D32" s="502"/>
      <c r="E32" s="502"/>
      <c r="F32" s="502"/>
      <c r="G32" s="191"/>
      <c r="H32" s="188"/>
      <c r="I32" s="188"/>
    </row>
    <row r="33" spans="1:14" s="179" customFormat="1" ht="15" customHeight="1" x14ac:dyDescent="0.25">
      <c r="A33" s="178"/>
      <c r="B33" s="519" t="s">
        <v>297</v>
      </c>
      <c r="C33" s="520"/>
      <c r="D33" s="520"/>
      <c r="E33" s="520"/>
      <c r="F33" s="520"/>
      <c r="G33" s="194"/>
      <c r="H33" s="188"/>
      <c r="I33" s="188"/>
    </row>
    <row r="34" spans="1:14" s="179" customFormat="1" ht="30" customHeight="1" x14ac:dyDescent="0.25">
      <c r="A34" s="178"/>
      <c r="B34" s="523" t="s">
        <v>3</v>
      </c>
      <c r="C34" s="524"/>
      <c r="D34" s="524"/>
      <c r="E34" s="524"/>
      <c r="F34" s="524"/>
      <c r="G34" s="157"/>
      <c r="H34" s="188"/>
      <c r="I34" s="188"/>
    </row>
    <row r="35" spans="1:14" s="179" customFormat="1" ht="22.5" customHeight="1" x14ac:dyDescent="0.25">
      <c r="A35" s="178"/>
      <c r="B35" s="527" t="s">
        <v>240</v>
      </c>
      <c r="C35" s="524"/>
      <c r="D35" s="524"/>
      <c r="E35" s="524"/>
      <c r="F35" s="524"/>
      <c r="G35" s="157"/>
      <c r="H35" s="188"/>
      <c r="I35" s="188"/>
    </row>
    <row r="36" spans="1:14" s="179" customFormat="1" ht="60" customHeight="1" x14ac:dyDescent="0.25">
      <c r="A36" s="178"/>
      <c r="B36" s="521" t="s">
        <v>304</v>
      </c>
      <c r="C36" s="522"/>
      <c r="D36" s="522"/>
      <c r="E36" s="522"/>
      <c r="F36" s="522"/>
      <c r="G36" s="157"/>
      <c r="H36" s="188"/>
      <c r="I36" s="188"/>
    </row>
    <row r="37" spans="1:14" s="179" customFormat="1" ht="52.5" customHeight="1" x14ac:dyDescent="0.25">
      <c r="A37" s="178"/>
      <c r="B37" s="519" t="s">
        <v>298</v>
      </c>
      <c r="C37" s="519"/>
      <c r="D37" s="519"/>
      <c r="E37" s="519"/>
      <c r="F37" s="519"/>
      <c r="G37" s="157"/>
      <c r="H37" s="188"/>
      <c r="I37" s="188"/>
    </row>
    <row r="38" spans="1:14" s="179" customFormat="1" ht="52.5" customHeight="1" x14ac:dyDescent="0.25">
      <c r="B38" s="519" t="s">
        <v>300</v>
      </c>
      <c r="C38" s="519"/>
      <c r="D38" s="519"/>
      <c r="E38" s="519"/>
      <c r="F38" s="519"/>
      <c r="G38" s="192"/>
      <c r="H38" s="188"/>
      <c r="I38" s="188"/>
    </row>
    <row r="39" spans="1:14" s="179" customFormat="1" ht="42.6" customHeight="1" x14ac:dyDescent="0.25">
      <c r="B39" s="519" t="s">
        <v>334</v>
      </c>
      <c r="C39" s="519"/>
      <c r="D39" s="519"/>
      <c r="E39" s="519"/>
      <c r="F39" s="519"/>
      <c r="G39" s="192"/>
      <c r="H39" s="188"/>
      <c r="I39" s="188"/>
    </row>
    <row r="40" spans="1:14" s="179" customFormat="1" ht="22.5" customHeight="1" x14ac:dyDescent="0.25">
      <c r="A40" s="178"/>
      <c r="B40" s="527" t="s">
        <v>242</v>
      </c>
      <c r="C40" s="524"/>
      <c r="D40" s="524"/>
      <c r="E40" s="524"/>
      <c r="F40" s="524"/>
      <c r="G40" s="185"/>
      <c r="H40" s="188"/>
      <c r="I40" s="157"/>
      <c r="J40" s="181"/>
      <c r="K40" s="181"/>
      <c r="L40" s="181"/>
      <c r="M40" s="181"/>
      <c r="N40" s="181"/>
    </row>
    <row r="41" spans="1:14" s="179" customFormat="1" ht="52.5" customHeight="1" x14ac:dyDescent="0.25">
      <c r="A41" s="178"/>
      <c r="B41" s="521" t="s">
        <v>256</v>
      </c>
      <c r="C41" s="502"/>
      <c r="D41" s="502"/>
      <c r="E41" s="502"/>
      <c r="F41" s="502"/>
      <c r="G41" s="185"/>
      <c r="H41" s="188"/>
      <c r="I41" s="157"/>
      <c r="J41" s="181"/>
      <c r="K41" s="181"/>
      <c r="L41" s="181"/>
      <c r="M41" s="181"/>
      <c r="N41" s="181"/>
    </row>
    <row r="42" spans="1:14" s="179" customFormat="1" ht="52.5" customHeight="1" x14ac:dyDescent="0.25">
      <c r="A42" s="178"/>
      <c r="B42" s="519" t="s">
        <v>271</v>
      </c>
      <c r="C42" s="520"/>
      <c r="D42" s="520"/>
      <c r="E42" s="520"/>
      <c r="F42" s="520"/>
      <c r="G42" s="185"/>
      <c r="H42" s="188"/>
      <c r="I42" s="157"/>
      <c r="J42" s="181"/>
      <c r="K42" s="181"/>
      <c r="L42" s="181"/>
      <c r="M42" s="181"/>
      <c r="N42" s="181"/>
    </row>
    <row r="43" spans="1:14" s="179" customFormat="1" ht="52.5" customHeight="1" x14ac:dyDescent="0.25">
      <c r="A43" s="178"/>
      <c r="B43" s="519" t="s">
        <v>272</v>
      </c>
      <c r="C43" s="520"/>
      <c r="D43" s="520"/>
      <c r="E43" s="520"/>
      <c r="F43" s="520"/>
      <c r="G43" s="192"/>
      <c r="H43" s="188"/>
      <c r="I43" s="157"/>
      <c r="J43" s="181"/>
      <c r="K43" s="181"/>
      <c r="L43" s="181"/>
      <c r="M43" s="181"/>
      <c r="N43" s="181"/>
    </row>
    <row r="44" spans="1:14" s="179" customFormat="1" ht="52.5" customHeight="1" x14ac:dyDescent="0.25">
      <c r="A44" s="178"/>
      <c r="B44" s="519" t="s">
        <v>299</v>
      </c>
      <c r="C44" s="520"/>
      <c r="D44" s="520"/>
      <c r="E44" s="520"/>
      <c r="F44" s="520"/>
      <c r="G44" s="192"/>
      <c r="H44" s="188"/>
      <c r="I44" s="157"/>
      <c r="J44" s="181"/>
      <c r="K44" s="181"/>
      <c r="L44" s="181"/>
      <c r="M44" s="181"/>
      <c r="N44" s="181"/>
    </row>
    <row r="45" spans="1:14" ht="45" customHeight="1" x14ac:dyDescent="0.25">
      <c r="A45" s="305" t="s">
        <v>273</v>
      </c>
      <c r="B45" s="528" t="s">
        <v>311</v>
      </c>
      <c r="C45" s="529"/>
      <c r="D45" s="529"/>
      <c r="E45" s="529"/>
      <c r="F45" s="529"/>
      <c r="G45" s="529"/>
      <c r="H45" s="211"/>
    </row>
    <row r="46" spans="1:14" s="414" customFormat="1" ht="45" customHeight="1" x14ac:dyDescent="0.25">
      <c r="A46" s="410" t="s">
        <v>4</v>
      </c>
      <c r="B46" s="530" t="s">
        <v>351</v>
      </c>
      <c r="C46" s="531"/>
      <c r="D46" s="531"/>
      <c r="E46" s="531"/>
      <c r="F46" s="531"/>
      <c r="G46" s="531"/>
      <c r="H46" s="413"/>
    </row>
    <row r="47" spans="1:14" ht="15" customHeight="1" x14ac:dyDescent="0.25"/>
    <row r="48" spans="1: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sheetData>
  <mergeCells count="46">
    <mergeCell ref="B2:F2"/>
    <mergeCell ref="B8:F8"/>
    <mergeCell ref="B9:F9"/>
    <mergeCell ref="B7:F7"/>
    <mergeCell ref="B34:F34"/>
    <mergeCell ref="B27:F27"/>
    <mergeCell ref="B32:F32"/>
    <mergeCell ref="B13:F13"/>
    <mergeCell ref="B17:F17"/>
    <mergeCell ref="B24:F24"/>
    <mergeCell ref="B3:F3"/>
    <mergeCell ref="B4:F4"/>
    <mergeCell ref="B5:F5"/>
    <mergeCell ref="B10:F10"/>
    <mergeCell ref="B11:F11"/>
    <mergeCell ref="B14:F14"/>
    <mergeCell ref="B45:G45"/>
    <mergeCell ref="B46:G46"/>
    <mergeCell ref="B15:F15"/>
    <mergeCell ref="B25:F25"/>
    <mergeCell ref="B26:F26"/>
    <mergeCell ref="B37:F37"/>
    <mergeCell ref="B29:F29"/>
    <mergeCell ref="B18:F18"/>
    <mergeCell ref="B21:F21"/>
    <mergeCell ref="B23:F23"/>
    <mergeCell ref="B22:F22"/>
    <mergeCell ref="B28:F28"/>
    <mergeCell ref="B19:F19"/>
    <mergeCell ref="B20:F20"/>
    <mergeCell ref="N29:R29"/>
    <mergeCell ref="B44:F44"/>
    <mergeCell ref="B35:F35"/>
    <mergeCell ref="B40:F40"/>
    <mergeCell ref="B33:F33"/>
    <mergeCell ref="B43:F43"/>
    <mergeCell ref="B36:F36"/>
    <mergeCell ref="B42:F42"/>
    <mergeCell ref="B38:F38"/>
    <mergeCell ref="B30:F30"/>
    <mergeCell ref="B6:F6"/>
    <mergeCell ref="B16:F16"/>
    <mergeCell ref="B41:F41"/>
    <mergeCell ref="B31:F31"/>
    <mergeCell ref="B12:F12"/>
    <mergeCell ref="B39:F39"/>
  </mergeCells>
  <hyperlinks>
    <hyperlink ref="F1" location="Índice!A1" display="[índice Ç]"/>
    <hyperlink ref="B4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zoomScaleNormal="100" workbookViewId="0">
      <selection activeCell="E1" sqref="E1"/>
    </sheetView>
  </sheetViews>
  <sheetFormatPr defaultColWidth="8.7109375" defaultRowHeight="12" customHeight="1" x14ac:dyDescent="0.25"/>
  <cols>
    <col min="1" max="1" width="12.7109375" style="1" customWidth="1"/>
    <col min="2" max="2" width="24.7109375" style="1" customWidth="1"/>
    <col min="3" max="5" width="16.7109375" style="15" customWidth="1"/>
    <col min="8" max="16384" width="8.7109375" style="1"/>
  </cols>
  <sheetData>
    <row r="1" spans="1:5" ht="30" customHeight="1" x14ac:dyDescent="0.25">
      <c r="A1" s="93" t="s">
        <v>0</v>
      </c>
      <c r="B1" s="197" t="s">
        <v>1</v>
      </c>
      <c r="C1" s="313"/>
      <c r="D1" s="313"/>
      <c r="E1" s="207" t="s">
        <v>266</v>
      </c>
    </row>
    <row r="2" spans="1:5" ht="45" customHeight="1" x14ac:dyDescent="0.25">
      <c r="B2" s="427" t="s">
        <v>315</v>
      </c>
      <c r="C2" s="435"/>
      <c r="D2" s="435"/>
      <c r="E2" s="435"/>
    </row>
    <row r="3" spans="1:5" ht="15" customHeight="1" thickBot="1" x14ac:dyDescent="0.3">
      <c r="B3" s="429" t="s">
        <v>61</v>
      </c>
      <c r="C3" s="430"/>
      <c r="D3" s="430"/>
      <c r="E3" s="430"/>
    </row>
    <row r="4" spans="1:5" ht="45" customHeight="1" x14ac:dyDescent="0.25">
      <c r="B4" s="20" t="s">
        <v>62</v>
      </c>
      <c r="C4" s="17" t="s">
        <v>65</v>
      </c>
      <c r="D4" s="17" t="s">
        <v>66</v>
      </c>
      <c r="E4" s="18" t="s">
        <v>67</v>
      </c>
    </row>
    <row r="5" spans="1:5" ht="15" customHeight="1" x14ac:dyDescent="0.25">
      <c r="B5" s="4" t="s">
        <v>34</v>
      </c>
      <c r="C5" s="323">
        <v>1133290</v>
      </c>
      <c r="D5" s="326">
        <f t="shared" ref="D5:D36" si="0">C5/C$68*100</f>
        <v>30.757977929402315</v>
      </c>
      <c r="E5" s="326">
        <f>D5</f>
        <v>30.757977929402315</v>
      </c>
    </row>
    <row r="6" spans="1:5" ht="15" customHeight="1" x14ac:dyDescent="0.25">
      <c r="B6" s="7" t="s">
        <v>57</v>
      </c>
      <c r="C6" s="324">
        <v>899460</v>
      </c>
      <c r="D6" s="327">
        <f t="shared" si="0"/>
        <v>24.411731179468806</v>
      </c>
      <c r="E6" s="327">
        <f>D6+E5</f>
        <v>55.169709108871118</v>
      </c>
    </row>
    <row r="7" spans="1:5" ht="15" customHeight="1" x14ac:dyDescent="0.25">
      <c r="B7" s="4" t="s">
        <v>7</v>
      </c>
      <c r="C7" s="323">
        <v>343900</v>
      </c>
      <c r="D7" s="326">
        <f t="shared" si="0"/>
        <v>9.3335938814614572</v>
      </c>
      <c r="E7" s="326">
        <f t="shared" ref="E7:E60" si="1">D7+E6</f>
        <v>64.503302990332571</v>
      </c>
    </row>
    <row r="8" spans="1:5" ht="15" customHeight="1" x14ac:dyDescent="0.25">
      <c r="B8" s="7" t="s">
        <v>31</v>
      </c>
      <c r="C8" s="324">
        <v>254350</v>
      </c>
      <c r="D8" s="327">
        <f t="shared" si="0"/>
        <v>6.9031683737997147</v>
      </c>
      <c r="E8" s="327">
        <f t="shared" si="1"/>
        <v>71.406471364132287</v>
      </c>
    </row>
    <row r="9" spans="1:5" ht="15" customHeight="1" x14ac:dyDescent="0.25">
      <c r="B9" s="4" t="s">
        <v>12</v>
      </c>
      <c r="C9" s="323">
        <v>242520</v>
      </c>
      <c r="D9" s="326">
        <f t="shared" si="0"/>
        <v>6.5820970867462432</v>
      </c>
      <c r="E9" s="326">
        <f t="shared" si="1"/>
        <v>77.988568450878532</v>
      </c>
    </row>
    <row r="10" spans="1:5" ht="15" customHeight="1" x14ac:dyDescent="0.25">
      <c r="B10" s="7" t="s">
        <v>13</v>
      </c>
      <c r="C10" s="324">
        <v>223010</v>
      </c>
      <c r="D10" s="327">
        <f t="shared" si="0"/>
        <v>6.0525872971931367</v>
      </c>
      <c r="E10" s="327">
        <f t="shared" si="1"/>
        <v>84.041155748071674</v>
      </c>
    </row>
    <row r="11" spans="1:5" ht="15" customHeight="1" x14ac:dyDescent="0.25">
      <c r="B11" s="4" t="s">
        <v>30</v>
      </c>
      <c r="C11" s="323">
        <v>121520</v>
      </c>
      <c r="D11" s="326">
        <f t="shared" si="0"/>
        <v>3.2981050551764945</v>
      </c>
      <c r="E11" s="326">
        <f t="shared" si="1"/>
        <v>87.339260803248166</v>
      </c>
    </row>
    <row r="12" spans="1:5" ht="15" customHeight="1" x14ac:dyDescent="0.25">
      <c r="B12" s="7" t="s">
        <v>46</v>
      </c>
      <c r="C12" s="324">
        <v>111910</v>
      </c>
      <c r="D12" s="327">
        <f t="shared" si="0"/>
        <v>3.0372855227518225</v>
      </c>
      <c r="E12" s="327">
        <f t="shared" si="1"/>
        <v>90.376546325999982</v>
      </c>
    </row>
    <row r="13" spans="1:5" ht="15" customHeight="1" x14ac:dyDescent="0.25">
      <c r="B13" s="4" t="s">
        <v>19</v>
      </c>
      <c r="C13" s="323">
        <v>58580</v>
      </c>
      <c r="D13" s="326">
        <f t="shared" si="0"/>
        <v>1.5898863901599656</v>
      </c>
      <c r="E13" s="326">
        <f t="shared" si="1"/>
        <v>91.966432716159943</v>
      </c>
    </row>
    <row r="14" spans="1:5" ht="15" customHeight="1" x14ac:dyDescent="0.25">
      <c r="B14" s="7" t="s">
        <v>37</v>
      </c>
      <c r="C14" s="324">
        <v>44430</v>
      </c>
      <c r="D14" s="327">
        <f t="shared" si="0"/>
        <v>1.2058493054763959</v>
      </c>
      <c r="E14" s="327">
        <f t="shared" si="1"/>
        <v>93.172282021636335</v>
      </c>
    </row>
    <row r="15" spans="1:5" ht="15" customHeight="1" x14ac:dyDescent="0.25">
      <c r="B15" s="4" t="s">
        <v>11</v>
      </c>
      <c r="C15" s="323">
        <v>42000</v>
      </c>
      <c r="D15" s="326">
        <f t="shared" si="0"/>
        <v>1.1398980605448714</v>
      </c>
      <c r="E15" s="326">
        <f t="shared" si="1"/>
        <v>94.3121800821812</v>
      </c>
    </row>
    <row r="16" spans="1:5" ht="15" customHeight="1" x14ac:dyDescent="0.25">
      <c r="B16" s="7" t="s">
        <v>23</v>
      </c>
      <c r="C16" s="324">
        <v>21510</v>
      </c>
      <c r="D16" s="327">
        <f t="shared" si="0"/>
        <v>0.58379064957905191</v>
      </c>
      <c r="E16" s="327">
        <f t="shared" si="1"/>
        <v>94.895970731760258</v>
      </c>
    </row>
    <row r="17" spans="2:5" ht="15" customHeight="1" x14ac:dyDescent="0.25">
      <c r="B17" s="4" t="s">
        <v>20</v>
      </c>
      <c r="C17" s="323">
        <v>19220</v>
      </c>
      <c r="D17" s="326">
        <f t="shared" si="0"/>
        <v>0.52163906484934353</v>
      </c>
      <c r="E17" s="326">
        <f t="shared" si="1"/>
        <v>95.417609796609597</v>
      </c>
    </row>
    <row r="18" spans="2:5" ht="15" customHeight="1" x14ac:dyDescent="0.25">
      <c r="B18" s="7" t="s">
        <v>56</v>
      </c>
      <c r="C18" s="324">
        <v>10570</v>
      </c>
      <c r="D18" s="327">
        <f t="shared" si="0"/>
        <v>0.28687434523712596</v>
      </c>
      <c r="E18" s="327">
        <f t="shared" si="1"/>
        <v>95.70448414184672</v>
      </c>
    </row>
    <row r="19" spans="2:5" ht="15" customHeight="1" x14ac:dyDescent="0.25">
      <c r="B19" s="4" t="s">
        <v>18</v>
      </c>
      <c r="C19" s="323">
        <v>8290</v>
      </c>
      <c r="D19" s="326">
        <f t="shared" si="0"/>
        <v>0.22499416480754722</v>
      </c>
      <c r="E19" s="326">
        <f t="shared" si="1"/>
        <v>95.929478306654261</v>
      </c>
    </row>
    <row r="20" spans="2:5" ht="15" customHeight="1" x14ac:dyDescent="0.25">
      <c r="B20" s="19" t="s">
        <v>50</v>
      </c>
      <c r="C20" s="325">
        <v>6180</v>
      </c>
      <c r="D20" s="328">
        <f t="shared" si="0"/>
        <v>0.16772785748017391</v>
      </c>
      <c r="E20" s="328">
        <f t="shared" si="1"/>
        <v>96.097206164134434</v>
      </c>
    </row>
    <row r="21" spans="2:5" ht="15" customHeight="1" x14ac:dyDescent="0.25">
      <c r="B21" s="4" t="s">
        <v>40</v>
      </c>
      <c r="C21" s="323">
        <v>5330</v>
      </c>
      <c r="D21" s="326">
        <f t="shared" si="0"/>
        <v>0.14465849196914676</v>
      </c>
      <c r="E21" s="326">
        <f t="shared" si="1"/>
        <v>96.241864656103587</v>
      </c>
    </row>
    <row r="22" spans="2:5" ht="15" customHeight="1" x14ac:dyDescent="0.25">
      <c r="B22" s="7" t="s">
        <v>17</v>
      </c>
      <c r="C22" s="324">
        <v>4510</v>
      </c>
      <c r="D22" s="327">
        <f t="shared" si="0"/>
        <v>0.12240333935850879</v>
      </c>
      <c r="E22" s="327">
        <f t="shared" si="1"/>
        <v>96.3642679954621</v>
      </c>
    </row>
    <row r="23" spans="2:5" ht="15" customHeight="1" x14ac:dyDescent="0.25">
      <c r="B23" s="4" t="s">
        <v>42</v>
      </c>
      <c r="C23" s="323">
        <v>3880</v>
      </c>
      <c r="D23" s="326">
        <f t="shared" si="0"/>
        <v>0.10530486845033572</v>
      </c>
      <c r="E23" s="326">
        <f t="shared" si="1"/>
        <v>96.469572863912433</v>
      </c>
    </row>
    <row r="24" spans="2:5" ht="15" customHeight="1" x14ac:dyDescent="0.25">
      <c r="B24" s="7" t="s">
        <v>27</v>
      </c>
      <c r="C24" s="324">
        <v>3860</v>
      </c>
      <c r="D24" s="327">
        <f t="shared" si="0"/>
        <v>0.10476205985007626</v>
      </c>
      <c r="E24" s="327">
        <f t="shared" si="1"/>
        <v>96.574334923762507</v>
      </c>
    </row>
    <row r="25" spans="2:5" ht="15" customHeight="1" x14ac:dyDescent="0.25">
      <c r="B25" s="4" t="s">
        <v>52</v>
      </c>
      <c r="C25" s="323">
        <v>3300</v>
      </c>
      <c r="D25" s="326">
        <f t="shared" si="0"/>
        <v>8.9563419042811315E-2</v>
      </c>
      <c r="E25" s="326">
        <f t="shared" si="1"/>
        <v>96.663898342805325</v>
      </c>
    </row>
    <row r="26" spans="2:5" ht="15" customHeight="1" x14ac:dyDescent="0.25">
      <c r="B26" s="7" t="s">
        <v>22</v>
      </c>
      <c r="C26" s="324">
        <v>3180</v>
      </c>
      <c r="D26" s="327">
        <f t="shared" si="0"/>
        <v>8.6306567441254547E-2</v>
      </c>
      <c r="E26" s="327">
        <f t="shared" si="1"/>
        <v>96.75020491024658</v>
      </c>
    </row>
    <row r="27" spans="2:5" ht="15" customHeight="1" x14ac:dyDescent="0.25">
      <c r="B27" s="4" t="s">
        <v>16</v>
      </c>
      <c r="C27" s="323">
        <v>2270</v>
      </c>
      <c r="D27" s="326">
        <f t="shared" si="0"/>
        <v>6.1608776129448997E-2</v>
      </c>
      <c r="E27" s="326">
        <f t="shared" si="1"/>
        <v>96.811813686376027</v>
      </c>
    </row>
    <row r="28" spans="2:5" ht="15" customHeight="1" x14ac:dyDescent="0.25">
      <c r="B28" s="7" t="s">
        <v>33</v>
      </c>
      <c r="C28" s="324">
        <v>2130</v>
      </c>
      <c r="D28" s="327">
        <f t="shared" si="0"/>
        <v>5.7809115927632757E-2</v>
      </c>
      <c r="E28" s="327">
        <f t="shared" si="1"/>
        <v>96.869622802303667</v>
      </c>
    </row>
    <row r="29" spans="2:5" ht="15" customHeight="1" x14ac:dyDescent="0.25">
      <c r="B29" s="4" t="s">
        <v>24</v>
      </c>
      <c r="C29" s="323">
        <v>1650</v>
      </c>
      <c r="D29" s="326">
        <f t="shared" si="0"/>
        <v>4.4781709521405658E-2</v>
      </c>
      <c r="E29" s="326">
        <f t="shared" si="1"/>
        <v>96.914404511825069</v>
      </c>
    </row>
    <row r="30" spans="2:5" ht="15" customHeight="1" x14ac:dyDescent="0.25">
      <c r="B30" s="7" t="s">
        <v>49</v>
      </c>
      <c r="C30" s="324">
        <v>1330</v>
      </c>
      <c r="D30" s="327">
        <f t="shared" si="0"/>
        <v>3.6096771917254258E-2</v>
      </c>
      <c r="E30" s="327">
        <f t="shared" si="1"/>
        <v>96.950501283742327</v>
      </c>
    </row>
    <row r="31" spans="2:5" ht="15" customHeight="1" x14ac:dyDescent="0.25">
      <c r="B31" s="4" t="s">
        <v>54</v>
      </c>
      <c r="C31" s="323">
        <v>1300</v>
      </c>
      <c r="D31" s="326">
        <f t="shared" si="0"/>
        <v>3.5282559016865063E-2</v>
      </c>
      <c r="E31" s="326">
        <f t="shared" si="1"/>
        <v>96.98578384275919</v>
      </c>
    </row>
    <row r="32" spans="2:5" ht="15" customHeight="1" x14ac:dyDescent="0.25">
      <c r="B32" s="7" t="s">
        <v>43</v>
      </c>
      <c r="C32" s="324">
        <v>1150</v>
      </c>
      <c r="D32" s="327">
        <f t="shared" si="0"/>
        <v>3.1211494514919096E-2</v>
      </c>
      <c r="E32" s="327">
        <f t="shared" si="1"/>
        <v>97.016995337274111</v>
      </c>
    </row>
    <row r="33" spans="2:5" ht="15" customHeight="1" x14ac:dyDescent="0.25">
      <c r="B33" s="4" t="s">
        <v>21</v>
      </c>
      <c r="C33" s="323">
        <v>1090</v>
      </c>
      <c r="D33" s="326">
        <f t="shared" si="0"/>
        <v>2.9583068714140705E-2</v>
      </c>
      <c r="E33" s="326">
        <f t="shared" si="1"/>
        <v>97.046578405988257</v>
      </c>
    </row>
    <row r="34" spans="2:5" ht="15" customHeight="1" x14ac:dyDescent="0.25">
      <c r="B34" s="7" t="s">
        <v>35</v>
      </c>
      <c r="C34" s="324">
        <v>1080</v>
      </c>
      <c r="D34" s="327">
        <f t="shared" si="0"/>
        <v>2.9311664414010976E-2</v>
      </c>
      <c r="E34" s="327">
        <f t="shared" si="1"/>
        <v>97.075890070402266</v>
      </c>
    </row>
    <row r="35" spans="2:5" ht="15" customHeight="1" x14ac:dyDescent="0.25">
      <c r="B35" s="4" t="s">
        <v>36</v>
      </c>
      <c r="C35" s="323">
        <v>720</v>
      </c>
      <c r="D35" s="326">
        <f t="shared" si="0"/>
        <v>1.9541109609340648E-2</v>
      </c>
      <c r="E35" s="326">
        <f t="shared" si="1"/>
        <v>97.095431180011602</v>
      </c>
    </row>
    <row r="36" spans="2:5" ht="15" customHeight="1" x14ac:dyDescent="0.25">
      <c r="B36" s="19" t="s">
        <v>284</v>
      </c>
      <c r="C36" s="325">
        <v>610</v>
      </c>
      <c r="D36" s="328">
        <f t="shared" si="0"/>
        <v>1.6555662307913607E-2</v>
      </c>
      <c r="E36" s="328">
        <f t="shared" si="1"/>
        <v>97.11198684231951</v>
      </c>
    </row>
    <row r="37" spans="2:5" ht="15" customHeight="1" x14ac:dyDescent="0.25">
      <c r="B37" s="4" t="s">
        <v>8</v>
      </c>
      <c r="C37" s="323">
        <v>570</v>
      </c>
      <c r="D37" s="326">
        <f t="shared" ref="D37:D60" si="2">C37/C$68*100</f>
        <v>1.5470045107394682E-2</v>
      </c>
      <c r="E37" s="326">
        <f t="shared" si="1"/>
        <v>97.127456887426902</v>
      </c>
    </row>
    <row r="38" spans="2:5" ht="15" customHeight="1" x14ac:dyDescent="0.25">
      <c r="B38" s="7" t="s">
        <v>41</v>
      </c>
      <c r="C38" s="324">
        <v>500</v>
      </c>
      <c r="D38" s="327">
        <f t="shared" si="2"/>
        <v>1.3570215006486565E-2</v>
      </c>
      <c r="E38" s="327">
        <f t="shared" si="1"/>
        <v>97.141027102433384</v>
      </c>
    </row>
    <row r="39" spans="2:5" ht="15" customHeight="1" x14ac:dyDescent="0.25">
      <c r="B39" s="4" t="s">
        <v>149</v>
      </c>
      <c r="C39" s="323">
        <v>460</v>
      </c>
      <c r="D39" s="326">
        <f t="shared" si="2"/>
        <v>1.2484597805967638E-2</v>
      </c>
      <c r="E39" s="326">
        <f t="shared" si="1"/>
        <v>97.153511700239349</v>
      </c>
    </row>
    <row r="40" spans="2:5" ht="15" customHeight="1" x14ac:dyDescent="0.25">
      <c r="B40" s="7" t="s">
        <v>28</v>
      </c>
      <c r="C40" s="324">
        <v>450</v>
      </c>
      <c r="D40" s="327">
        <f t="shared" si="2"/>
        <v>1.2213193505837907E-2</v>
      </c>
      <c r="E40" s="327">
        <f t="shared" si="1"/>
        <v>97.165724893745193</v>
      </c>
    </row>
    <row r="41" spans="2:5" ht="15" customHeight="1" x14ac:dyDescent="0.25">
      <c r="B41" s="4" t="s">
        <v>6</v>
      </c>
      <c r="C41" s="323">
        <v>450</v>
      </c>
      <c r="D41" s="326">
        <f t="shared" si="2"/>
        <v>1.2213193505837907E-2</v>
      </c>
      <c r="E41" s="326">
        <f t="shared" si="1"/>
        <v>97.177938087251036</v>
      </c>
    </row>
    <row r="42" spans="2:5" ht="15" customHeight="1" x14ac:dyDescent="0.25">
      <c r="B42" s="7" t="s">
        <v>58</v>
      </c>
      <c r="C42" s="324">
        <v>410</v>
      </c>
      <c r="D42" s="327">
        <f t="shared" si="2"/>
        <v>1.1127576305318982E-2</v>
      </c>
      <c r="E42" s="327">
        <f t="shared" si="1"/>
        <v>97.189065663556349</v>
      </c>
    </row>
    <row r="43" spans="2:5" ht="15" customHeight="1" x14ac:dyDescent="0.25">
      <c r="B43" s="4" t="s">
        <v>38</v>
      </c>
      <c r="C43" s="323">
        <v>400</v>
      </c>
      <c r="D43" s="326">
        <f t="shared" si="2"/>
        <v>1.0856172005189251E-2</v>
      </c>
      <c r="E43" s="326">
        <f t="shared" si="1"/>
        <v>97.19992183556154</v>
      </c>
    </row>
    <row r="44" spans="2:5" ht="15" customHeight="1" x14ac:dyDescent="0.25">
      <c r="B44" s="7" t="s">
        <v>274</v>
      </c>
      <c r="C44" s="324">
        <v>320</v>
      </c>
      <c r="D44" s="327">
        <f t="shared" si="2"/>
        <v>8.684937604151401E-3</v>
      </c>
      <c r="E44" s="327">
        <f t="shared" si="1"/>
        <v>97.208606773165698</v>
      </c>
    </row>
    <row r="45" spans="2:5" ht="15" customHeight="1" x14ac:dyDescent="0.25">
      <c r="B45" s="4" t="s">
        <v>124</v>
      </c>
      <c r="C45" s="323">
        <v>300</v>
      </c>
      <c r="D45" s="326">
        <f t="shared" si="2"/>
        <v>8.1421290038919368E-3</v>
      </c>
      <c r="E45" s="326">
        <f t="shared" si="1"/>
        <v>97.216748902169584</v>
      </c>
    </row>
    <row r="46" spans="2:5" ht="15" customHeight="1" x14ac:dyDescent="0.25">
      <c r="B46" s="7" t="s">
        <v>275</v>
      </c>
      <c r="C46" s="324">
        <v>280</v>
      </c>
      <c r="D46" s="327">
        <f t="shared" si="2"/>
        <v>7.5993204036324761E-3</v>
      </c>
      <c r="E46" s="327">
        <f t="shared" si="1"/>
        <v>97.224348222573212</v>
      </c>
    </row>
    <row r="47" spans="2:5" ht="15" customHeight="1" x14ac:dyDescent="0.25">
      <c r="B47" s="4" t="s">
        <v>53</v>
      </c>
      <c r="C47" s="323">
        <v>240</v>
      </c>
      <c r="D47" s="326">
        <f t="shared" si="2"/>
        <v>6.5137032031135494E-3</v>
      </c>
      <c r="E47" s="326">
        <f t="shared" si="1"/>
        <v>97.230861925776324</v>
      </c>
    </row>
    <row r="48" spans="2:5" ht="15" customHeight="1" x14ac:dyDescent="0.25">
      <c r="B48" s="7" t="s">
        <v>47</v>
      </c>
      <c r="C48" s="324">
        <v>190</v>
      </c>
      <c r="D48" s="327">
        <f t="shared" si="2"/>
        <v>5.1566817024648942E-3</v>
      </c>
      <c r="E48" s="327">
        <f t="shared" si="1"/>
        <v>97.236018607478783</v>
      </c>
    </row>
    <row r="49" spans="2:5" ht="15" customHeight="1" x14ac:dyDescent="0.25">
      <c r="B49" s="4" t="s">
        <v>29</v>
      </c>
      <c r="C49" s="323">
        <v>180</v>
      </c>
      <c r="D49" s="326">
        <f t="shared" si="2"/>
        <v>4.8852774023351621E-3</v>
      </c>
      <c r="E49" s="326">
        <f t="shared" si="1"/>
        <v>97.240903884881121</v>
      </c>
    </row>
    <row r="50" spans="2:5" ht="15" customHeight="1" x14ac:dyDescent="0.25">
      <c r="B50" s="7" t="s">
        <v>39</v>
      </c>
      <c r="C50" s="324">
        <v>150</v>
      </c>
      <c r="D50" s="327">
        <f t="shared" si="2"/>
        <v>4.0710645019459684E-3</v>
      </c>
      <c r="E50" s="327">
        <f t="shared" si="1"/>
        <v>97.244974949383064</v>
      </c>
    </row>
    <row r="51" spans="2:5" ht="15" customHeight="1" x14ac:dyDescent="0.25">
      <c r="B51" s="4" t="s">
        <v>5</v>
      </c>
      <c r="C51" s="323">
        <v>150</v>
      </c>
      <c r="D51" s="326">
        <f t="shared" si="2"/>
        <v>4.0710645019459684E-3</v>
      </c>
      <c r="E51" s="326">
        <f t="shared" si="1"/>
        <v>97.249046013885007</v>
      </c>
    </row>
    <row r="52" spans="2:5" ht="15" customHeight="1" x14ac:dyDescent="0.25">
      <c r="B52" s="19" t="s">
        <v>59</v>
      </c>
      <c r="C52" s="325">
        <v>110</v>
      </c>
      <c r="D52" s="328">
        <f t="shared" si="2"/>
        <v>2.9854473014270439E-3</v>
      </c>
      <c r="E52" s="328">
        <f t="shared" si="1"/>
        <v>97.252031461186434</v>
      </c>
    </row>
    <row r="53" spans="2:5" ht="15" customHeight="1" x14ac:dyDescent="0.25">
      <c r="B53" s="4" t="s">
        <v>26</v>
      </c>
      <c r="C53" s="323">
        <v>100</v>
      </c>
      <c r="D53" s="326">
        <f t="shared" si="2"/>
        <v>2.7140430012973127E-3</v>
      </c>
      <c r="E53" s="326">
        <f t="shared" si="1"/>
        <v>97.254745504187724</v>
      </c>
    </row>
    <row r="54" spans="2:5" ht="15" customHeight="1" x14ac:dyDescent="0.25">
      <c r="B54" s="7" t="s">
        <v>44</v>
      </c>
      <c r="C54" s="324">
        <v>90</v>
      </c>
      <c r="D54" s="327">
        <f t="shared" si="2"/>
        <v>2.442638701167581E-3</v>
      </c>
      <c r="E54" s="327">
        <f t="shared" si="1"/>
        <v>97.257188142888893</v>
      </c>
    </row>
    <row r="55" spans="2:5" ht="15" customHeight="1" x14ac:dyDescent="0.25">
      <c r="B55" s="4" t="s">
        <v>14</v>
      </c>
      <c r="C55" s="323">
        <v>80</v>
      </c>
      <c r="D55" s="326">
        <f t="shared" si="2"/>
        <v>2.1712344010378502E-3</v>
      </c>
      <c r="E55" s="326">
        <f t="shared" si="1"/>
        <v>97.259359377289925</v>
      </c>
    </row>
    <row r="56" spans="2:5" ht="15" customHeight="1" x14ac:dyDescent="0.25">
      <c r="B56" s="7" t="s">
        <v>45</v>
      </c>
      <c r="C56" s="324">
        <v>80</v>
      </c>
      <c r="D56" s="327">
        <f t="shared" si="2"/>
        <v>2.1712344010378502E-3</v>
      </c>
      <c r="E56" s="327">
        <f t="shared" si="1"/>
        <v>97.261530611690958</v>
      </c>
    </row>
    <row r="57" spans="2:5" ht="15" customHeight="1" x14ac:dyDescent="0.25">
      <c r="B57" s="4" t="s">
        <v>32</v>
      </c>
      <c r="C57" s="323">
        <v>60</v>
      </c>
      <c r="D57" s="326">
        <f t="shared" si="2"/>
        <v>1.6284258007783874E-3</v>
      </c>
      <c r="E57" s="326">
        <f t="shared" si="1"/>
        <v>97.263159037491732</v>
      </c>
    </row>
    <row r="58" spans="2:5" ht="15" customHeight="1" x14ac:dyDescent="0.25">
      <c r="B58" s="7" t="s">
        <v>314</v>
      </c>
      <c r="C58" s="324">
        <v>50</v>
      </c>
      <c r="D58" s="327">
        <f t="shared" si="2"/>
        <v>1.3570215006486564E-3</v>
      </c>
      <c r="E58" s="327">
        <f t="shared" si="1"/>
        <v>97.264516058992385</v>
      </c>
    </row>
    <row r="59" spans="2:5" ht="15" customHeight="1" x14ac:dyDescent="0.25">
      <c r="B59" s="4" t="s">
        <v>55</v>
      </c>
      <c r="C59" s="323">
        <v>40</v>
      </c>
      <c r="D59" s="326">
        <f t="shared" si="2"/>
        <v>1.0856172005189251E-3</v>
      </c>
      <c r="E59" s="326">
        <f t="shared" si="1"/>
        <v>97.265601676192901</v>
      </c>
    </row>
    <row r="60" spans="2:5" ht="15" customHeight="1" x14ac:dyDescent="0.25">
      <c r="B60" s="7" t="s">
        <v>25</v>
      </c>
      <c r="C60" s="324">
        <v>30</v>
      </c>
      <c r="D60" s="327">
        <f t="shared" si="2"/>
        <v>8.1421290038919368E-4</v>
      </c>
      <c r="E60" s="327">
        <f t="shared" si="1"/>
        <v>97.266415889093295</v>
      </c>
    </row>
    <row r="61" spans="2:5" ht="15" customHeight="1" x14ac:dyDescent="0.25">
      <c r="B61" s="4" t="s">
        <v>313</v>
      </c>
      <c r="C61" s="323">
        <v>20</v>
      </c>
      <c r="D61" s="326">
        <f t="shared" ref="D61:D66" si="3">C61/C$68*100</f>
        <v>5.4280860025946256E-4</v>
      </c>
      <c r="E61" s="326">
        <f t="shared" ref="E61:E66" si="4">D61+E60</f>
        <v>97.266958697693553</v>
      </c>
    </row>
    <row r="62" spans="2:5" ht="15" customHeight="1" x14ac:dyDescent="0.25">
      <c r="B62" s="7" t="s">
        <v>48</v>
      </c>
      <c r="C62" s="324">
        <v>10</v>
      </c>
      <c r="D62" s="327">
        <f t="shared" si="3"/>
        <v>2.7140430012973128E-4</v>
      </c>
      <c r="E62" s="327">
        <f t="shared" si="4"/>
        <v>97.26723010199369</v>
      </c>
    </row>
    <row r="63" spans="2:5" ht="15" customHeight="1" x14ac:dyDescent="0.25">
      <c r="B63" s="4" t="s">
        <v>51</v>
      </c>
      <c r="C63" s="323">
        <v>10</v>
      </c>
      <c r="D63" s="326">
        <f t="shared" si="3"/>
        <v>2.7140430012973128E-4</v>
      </c>
      <c r="E63" s="326">
        <f t="shared" si="4"/>
        <v>97.267501506293826</v>
      </c>
    </row>
    <row r="64" spans="2:5" ht="15" customHeight="1" x14ac:dyDescent="0.25">
      <c r="B64" s="7" t="s">
        <v>15</v>
      </c>
      <c r="C64" s="324">
        <v>0</v>
      </c>
      <c r="D64" s="327">
        <f>C64/C$68*100</f>
        <v>0</v>
      </c>
      <c r="E64" s="327">
        <f t="shared" si="4"/>
        <v>97.267501506293826</v>
      </c>
    </row>
    <row r="65" spans="1:7" ht="15" customHeight="1" x14ac:dyDescent="0.25">
      <c r="B65" s="4" t="s">
        <v>217</v>
      </c>
      <c r="C65" s="323">
        <v>0</v>
      </c>
      <c r="D65" s="326">
        <f t="shared" si="3"/>
        <v>0</v>
      </c>
      <c r="E65" s="326">
        <f t="shared" si="4"/>
        <v>97.267501506293826</v>
      </c>
    </row>
    <row r="66" spans="1:7" ht="15" customHeight="1" x14ac:dyDescent="0.25">
      <c r="B66" s="7" t="s">
        <v>60</v>
      </c>
      <c r="C66" s="324">
        <v>0</v>
      </c>
      <c r="D66" s="327">
        <f t="shared" si="3"/>
        <v>0</v>
      </c>
      <c r="E66" s="327">
        <f t="shared" si="4"/>
        <v>97.267501506293826</v>
      </c>
    </row>
    <row r="67" spans="1:7" ht="15" customHeight="1" x14ac:dyDescent="0.25">
      <c r="B67" s="4" t="s">
        <v>64</v>
      </c>
      <c r="C67" s="323">
        <v>100680</v>
      </c>
      <c r="D67" s="326">
        <f t="shared" ref="D67:D72" si="5">C67/C$68*100</f>
        <v>2.7324984937061343</v>
      </c>
      <c r="E67" s="326">
        <f>D67+E66</f>
        <v>99.999999999999957</v>
      </c>
    </row>
    <row r="68" spans="1:7" ht="30" customHeight="1" x14ac:dyDescent="0.25">
      <c r="B68" s="22" t="s">
        <v>10</v>
      </c>
      <c r="C68" s="23">
        <v>3684540</v>
      </c>
      <c r="D68" s="45">
        <f t="shared" si="5"/>
        <v>100</v>
      </c>
      <c r="E68" s="45" t="s">
        <v>68</v>
      </c>
    </row>
    <row r="69" spans="1:7" ht="30" customHeight="1" x14ac:dyDescent="0.25">
      <c r="B69" s="43" t="s">
        <v>69</v>
      </c>
      <c r="C69" s="44">
        <v>3282090</v>
      </c>
      <c r="D69" s="49">
        <f t="shared" si="5"/>
        <v>89.077333941278965</v>
      </c>
      <c r="E69" s="49" t="s">
        <v>68</v>
      </c>
    </row>
    <row r="70" spans="1:7" ht="15" customHeight="1" x14ac:dyDescent="0.25">
      <c r="B70" s="40" t="s">
        <v>70</v>
      </c>
      <c r="C70" s="41">
        <v>233130</v>
      </c>
      <c r="D70" s="45">
        <f t="shared" si="5"/>
        <v>6.3272484489244247</v>
      </c>
      <c r="E70" s="45" t="s">
        <v>68</v>
      </c>
    </row>
    <row r="71" spans="1:7" ht="15" customHeight="1" x14ac:dyDescent="0.25">
      <c r="B71" s="40" t="s">
        <v>316</v>
      </c>
      <c r="C71" s="41">
        <v>2095190</v>
      </c>
      <c r="D71" s="45">
        <f t="shared" si="5"/>
        <v>56.86435755888116</v>
      </c>
      <c r="E71" s="45" t="s">
        <v>68</v>
      </c>
    </row>
    <row r="72" spans="1:7" ht="30" customHeight="1" thickBot="1" x14ac:dyDescent="0.3">
      <c r="B72" s="46" t="s">
        <v>72</v>
      </c>
      <c r="C72" s="47">
        <v>1734020</v>
      </c>
      <c r="D72" s="48">
        <f t="shared" si="5"/>
        <v>47.062048451095663</v>
      </c>
      <c r="E72" s="48" t="s">
        <v>68</v>
      </c>
    </row>
    <row r="73" spans="1:7" ht="15" customHeight="1" x14ac:dyDescent="0.25">
      <c r="B73" s="5"/>
      <c r="C73" s="6"/>
      <c r="D73" s="6"/>
      <c r="E73" s="6"/>
    </row>
    <row r="74" spans="1:7" ht="15" customHeight="1" x14ac:dyDescent="0.25">
      <c r="A74" s="114" t="s">
        <v>63</v>
      </c>
      <c r="B74" s="433" t="s">
        <v>306</v>
      </c>
      <c r="C74" s="434"/>
      <c r="D74" s="434"/>
      <c r="E74" s="434"/>
      <c r="F74" s="1"/>
      <c r="G74" s="1"/>
    </row>
    <row r="75" spans="1:7" s="42" customFormat="1" ht="15" customHeight="1" x14ac:dyDescent="0.25">
      <c r="A75" s="308" t="s">
        <v>273</v>
      </c>
      <c r="B75" s="319" t="s">
        <v>311</v>
      </c>
      <c r="C75" s="306"/>
      <c r="D75" s="307"/>
      <c r="E75" s="307"/>
      <c r="F75" s="106"/>
      <c r="G75" s="106"/>
    </row>
    <row r="76" spans="1:7" s="418" customFormat="1" ht="15" customHeight="1" x14ac:dyDescent="0.25">
      <c r="A76" s="415" t="s">
        <v>4</v>
      </c>
      <c r="B76" s="431" t="s">
        <v>351</v>
      </c>
      <c r="C76" s="432"/>
      <c r="D76" s="416"/>
      <c r="E76" s="416"/>
      <c r="F76" s="417"/>
      <c r="G76" s="417"/>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mergeCells count="4">
    <mergeCell ref="B2:E2"/>
    <mergeCell ref="B3:E3"/>
    <mergeCell ref="B76:C76"/>
    <mergeCell ref="B74:E74"/>
  </mergeCells>
  <hyperlinks>
    <hyperlink ref="E1" location="Índice!A1" display="[índice Ç]"/>
    <hyperlink ref="B7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zoomScaleNormal="100" workbookViewId="0">
      <selection activeCell="B76" sqref="B76:C76"/>
    </sheetView>
  </sheetViews>
  <sheetFormatPr defaultColWidth="8.7109375" defaultRowHeight="12" customHeight="1" x14ac:dyDescent="0.25"/>
  <cols>
    <col min="1" max="1" width="12.7109375" style="1" customWidth="1"/>
    <col min="2" max="2" width="24.7109375" style="1" customWidth="1"/>
    <col min="3" max="5" width="16.7109375" style="15" customWidth="1"/>
    <col min="6" max="6" width="8.7109375" style="1"/>
    <col min="8" max="16384" width="8.7109375" style="1"/>
  </cols>
  <sheetData>
    <row r="1" spans="1:9" ht="30" customHeight="1" x14ac:dyDescent="0.25">
      <c r="A1" s="93" t="s">
        <v>0</v>
      </c>
      <c r="B1" s="197" t="s">
        <v>1</v>
      </c>
      <c r="C1" s="313"/>
      <c r="D1" s="313"/>
      <c r="E1" s="207" t="s">
        <v>266</v>
      </c>
    </row>
    <row r="2" spans="1:9" ht="45" customHeight="1" x14ac:dyDescent="0.25">
      <c r="B2" s="427" t="s">
        <v>317</v>
      </c>
      <c r="C2" s="435"/>
      <c r="D2" s="435"/>
      <c r="E2" s="435"/>
    </row>
    <row r="3" spans="1:9" ht="15" customHeight="1" thickBot="1" x14ac:dyDescent="0.3">
      <c r="B3" s="429" t="s">
        <v>61</v>
      </c>
      <c r="C3" s="430"/>
      <c r="D3" s="430"/>
      <c r="E3" s="430"/>
      <c r="I3" s="205"/>
    </row>
    <row r="4" spans="1:9" ht="45" customHeight="1" x14ac:dyDescent="0.25">
      <c r="B4" s="20" t="s">
        <v>62</v>
      </c>
      <c r="C4" s="17" t="s">
        <v>65</v>
      </c>
      <c r="D4" s="17" t="s">
        <v>66</v>
      </c>
      <c r="E4" s="18" t="s">
        <v>67</v>
      </c>
    </row>
    <row r="5" spans="1:9" ht="15" customHeight="1" x14ac:dyDescent="0.25">
      <c r="B5" s="4" t="s">
        <v>20</v>
      </c>
      <c r="C5" s="323">
        <v>253590</v>
      </c>
      <c r="D5" s="326">
        <f t="shared" ref="D5:D36" si="0">C5/C$68*100</f>
        <v>47.678047679927801</v>
      </c>
      <c r="E5" s="326">
        <f>D5</f>
        <v>47.678047679927801</v>
      </c>
    </row>
    <row r="6" spans="1:9" ht="15" customHeight="1" x14ac:dyDescent="0.25">
      <c r="B6" s="7" t="s">
        <v>24</v>
      </c>
      <c r="C6" s="324">
        <v>54600</v>
      </c>
      <c r="D6" s="327">
        <f t="shared" si="0"/>
        <v>10.265473415056027</v>
      </c>
      <c r="E6" s="327">
        <f>D6+E5</f>
        <v>57.943521094983829</v>
      </c>
    </row>
    <row r="7" spans="1:9" ht="15" customHeight="1" x14ac:dyDescent="0.25">
      <c r="B7" s="4" t="s">
        <v>34</v>
      </c>
      <c r="C7" s="323">
        <v>28180</v>
      </c>
      <c r="D7" s="326">
        <f t="shared" si="0"/>
        <v>5.2981875611040081</v>
      </c>
      <c r="E7" s="326">
        <f t="shared" ref="E7:E60" si="1">D7+E6</f>
        <v>63.241708656087837</v>
      </c>
    </row>
    <row r="8" spans="1:9" ht="15" customHeight="1" x14ac:dyDescent="0.25">
      <c r="B8" s="7" t="s">
        <v>53</v>
      </c>
      <c r="C8" s="324">
        <v>18730</v>
      </c>
      <c r="D8" s="327">
        <f t="shared" si="0"/>
        <v>3.5214710084981573</v>
      </c>
      <c r="E8" s="327">
        <f t="shared" si="1"/>
        <v>66.763179664585991</v>
      </c>
    </row>
    <row r="9" spans="1:9" ht="15" customHeight="1" x14ac:dyDescent="0.25">
      <c r="B9" s="4" t="s">
        <v>22</v>
      </c>
      <c r="C9" s="323">
        <v>18280</v>
      </c>
      <c r="D9" s="326">
        <f t="shared" si="0"/>
        <v>3.4368654583740694</v>
      </c>
      <c r="E9" s="326">
        <f t="shared" si="1"/>
        <v>70.200045122960063</v>
      </c>
    </row>
    <row r="10" spans="1:9" ht="15" customHeight="1" x14ac:dyDescent="0.25">
      <c r="B10" s="7" t="s">
        <v>59</v>
      </c>
      <c r="C10" s="324">
        <v>17340</v>
      </c>
      <c r="D10" s="327">
        <f t="shared" si="0"/>
        <v>3.2601338647815297</v>
      </c>
      <c r="E10" s="327">
        <f t="shared" si="1"/>
        <v>73.460178987741585</v>
      </c>
    </row>
    <row r="11" spans="1:9" ht="15" customHeight="1" x14ac:dyDescent="0.25">
      <c r="B11" s="4" t="s">
        <v>30</v>
      </c>
      <c r="C11" s="323">
        <v>13480</v>
      </c>
      <c r="D11" s="326">
        <f t="shared" si="0"/>
        <v>2.5344062570504629</v>
      </c>
      <c r="E11" s="326">
        <f t="shared" si="1"/>
        <v>75.994585244792049</v>
      </c>
    </row>
    <row r="12" spans="1:9" ht="15" customHeight="1" x14ac:dyDescent="0.25">
      <c r="B12" s="7" t="s">
        <v>13</v>
      </c>
      <c r="C12" s="324">
        <v>9790</v>
      </c>
      <c r="D12" s="327">
        <f t="shared" si="0"/>
        <v>1.8406407460329399</v>
      </c>
      <c r="E12" s="327">
        <f t="shared" si="1"/>
        <v>77.835225990824995</v>
      </c>
    </row>
    <row r="13" spans="1:9" ht="15" customHeight="1" x14ac:dyDescent="0.25">
      <c r="B13" s="4" t="s">
        <v>31</v>
      </c>
      <c r="C13" s="323">
        <v>8039.9999999999991</v>
      </c>
      <c r="D13" s="326">
        <f t="shared" si="0"/>
        <v>1.5116191622170414</v>
      </c>
      <c r="E13" s="326">
        <f t="shared" si="1"/>
        <v>79.34684515304204</v>
      </c>
    </row>
    <row r="14" spans="1:9" ht="15" customHeight="1" x14ac:dyDescent="0.25">
      <c r="A14" s="115"/>
      <c r="B14" s="7" t="s">
        <v>50</v>
      </c>
      <c r="C14" s="324">
        <v>6370</v>
      </c>
      <c r="D14" s="327">
        <f t="shared" si="0"/>
        <v>1.1976385650898698</v>
      </c>
      <c r="E14" s="327">
        <f t="shared" si="1"/>
        <v>80.544483718131914</v>
      </c>
    </row>
    <row r="15" spans="1:9" ht="15" customHeight="1" x14ac:dyDescent="0.25">
      <c r="B15" s="4" t="s">
        <v>21</v>
      </c>
      <c r="C15" s="323">
        <v>6050</v>
      </c>
      <c r="D15" s="326">
        <f t="shared" si="0"/>
        <v>1.1374746183349627</v>
      </c>
      <c r="E15" s="326">
        <f t="shared" si="1"/>
        <v>81.681958336466877</v>
      </c>
    </row>
    <row r="16" spans="1:9" ht="15" customHeight="1" x14ac:dyDescent="0.25">
      <c r="B16" s="7" t="s">
        <v>7</v>
      </c>
      <c r="C16" s="324">
        <v>5500</v>
      </c>
      <c r="D16" s="327">
        <f t="shared" si="0"/>
        <v>1.0340678348499661</v>
      </c>
      <c r="E16" s="327">
        <f t="shared" si="1"/>
        <v>82.716026171316841</v>
      </c>
    </row>
    <row r="17" spans="2:5" ht="15" customHeight="1" x14ac:dyDescent="0.25">
      <c r="B17" s="4" t="s">
        <v>48</v>
      </c>
      <c r="C17" s="323">
        <v>5290</v>
      </c>
      <c r="D17" s="326">
        <f t="shared" si="0"/>
        <v>0.99458524479205845</v>
      </c>
      <c r="E17" s="326">
        <f t="shared" si="1"/>
        <v>83.710611416108904</v>
      </c>
    </row>
    <row r="18" spans="2:5" ht="15" customHeight="1" x14ac:dyDescent="0.25">
      <c r="B18" s="7" t="s">
        <v>57</v>
      </c>
      <c r="C18" s="324">
        <v>5290</v>
      </c>
      <c r="D18" s="327">
        <f t="shared" si="0"/>
        <v>0.99458524479205845</v>
      </c>
      <c r="E18" s="327">
        <f t="shared" si="1"/>
        <v>84.705196660900967</v>
      </c>
    </row>
    <row r="19" spans="2:5" ht="15" customHeight="1" x14ac:dyDescent="0.25">
      <c r="B19" s="4" t="s">
        <v>39</v>
      </c>
      <c r="C19" s="323">
        <v>5230</v>
      </c>
      <c r="D19" s="326">
        <f t="shared" si="0"/>
        <v>0.98330450477551334</v>
      </c>
      <c r="E19" s="326">
        <f t="shared" si="1"/>
        <v>85.688501165676485</v>
      </c>
    </row>
    <row r="20" spans="2:5" ht="15" customHeight="1" x14ac:dyDescent="0.25">
      <c r="B20" s="19" t="s">
        <v>6</v>
      </c>
      <c r="C20" s="325">
        <v>5000</v>
      </c>
      <c r="D20" s="328">
        <f t="shared" si="0"/>
        <v>0.9400616680454239</v>
      </c>
      <c r="E20" s="328">
        <f t="shared" si="1"/>
        <v>86.628562833721915</v>
      </c>
    </row>
    <row r="21" spans="2:5" ht="15" customHeight="1" x14ac:dyDescent="0.25">
      <c r="B21" s="4" t="s">
        <v>54</v>
      </c>
      <c r="C21" s="323">
        <v>4610</v>
      </c>
      <c r="D21" s="326">
        <f t="shared" si="0"/>
        <v>0.86673685793788069</v>
      </c>
      <c r="E21" s="326">
        <f t="shared" si="1"/>
        <v>87.495299691659795</v>
      </c>
    </row>
    <row r="22" spans="2:5" ht="15" customHeight="1" x14ac:dyDescent="0.25">
      <c r="B22" s="7" t="s">
        <v>12</v>
      </c>
      <c r="C22" s="324">
        <v>4420</v>
      </c>
      <c r="D22" s="327">
        <f t="shared" si="0"/>
        <v>0.83101451455215458</v>
      </c>
      <c r="E22" s="327">
        <f t="shared" si="1"/>
        <v>88.326314206211947</v>
      </c>
    </row>
    <row r="23" spans="2:5" ht="15" customHeight="1" x14ac:dyDescent="0.25">
      <c r="B23" s="4" t="s">
        <v>36</v>
      </c>
      <c r="C23" s="323">
        <v>3270</v>
      </c>
      <c r="D23" s="326">
        <f t="shared" si="0"/>
        <v>0.61480033090170716</v>
      </c>
      <c r="E23" s="326">
        <f t="shared" si="1"/>
        <v>88.941114537113648</v>
      </c>
    </row>
    <row r="24" spans="2:5" ht="15" customHeight="1" x14ac:dyDescent="0.25">
      <c r="B24" s="7" t="s">
        <v>56</v>
      </c>
      <c r="C24" s="324">
        <v>2460</v>
      </c>
      <c r="D24" s="327">
        <f t="shared" si="0"/>
        <v>0.46251034067834845</v>
      </c>
      <c r="E24" s="327">
        <f t="shared" si="1"/>
        <v>89.403624877791998</v>
      </c>
    </row>
    <row r="25" spans="2:5" ht="15" customHeight="1" x14ac:dyDescent="0.25">
      <c r="B25" s="4" t="s">
        <v>42</v>
      </c>
      <c r="C25" s="323">
        <v>2000</v>
      </c>
      <c r="D25" s="326">
        <f t="shared" si="0"/>
        <v>0.37602466721816952</v>
      </c>
      <c r="E25" s="326">
        <f t="shared" si="1"/>
        <v>89.779649545010173</v>
      </c>
    </row>
    <row r="26" spans="2:5" ht="15" customHeight="1" x14ac:dyDescent="0.25">
      <c r="B26" s="7" t="s">
        <v>23</v>
      </c>
      <c r="C26" s="324">
        <v>1850</v>
      </c>
      <c r="D26" s="327">
        <f t="shared" si="0"/>
        <v>0.3478228171768068</v>
      </c>
      <c r="E26" s="327">
        <f t="shared" si="1"/>
        <v>90.127472362186978</v>
      </c>
    </row>
    <row r="27" spans="2:5" ht="15" customHeight="1" x14ac:dyDescent="0.25">
      <c r="B27" s="4" t="s">
        <v>19</v>
      </c>
      <c r="C27" s="323">
        <v>1840</v>
      </c>
      <c r="D27" s="326">
        <f t="shared" si="0"/>
        <v>0.34594269384071596</v>
      </c>
      <c r="E27" s="326">
        <f t="shared" si="1"/>
        <v>90.47341505602769</v>
      </c>
    </row>
    <row r="28" spans="2:5" ht="15" customHeight="1" x14ac:dyDescent="0.25">
      <c r="B28" s="7" t="s">
        <v>37</v>
      </c>
      <c r="C28" s="324">
        <v>1750</v>
      </c>
      <c r="D28" s="327">
        <f t="shared" si="0"/>
        <v>0.3290215838158983</v>
      </c>
      <c r="E28" s="327">
        <f t="shared" si="1"/>
        <v>90.802436639843592</v>
      </c>
    </row>
    <row r="29" spans="2:5" ht="15" customHeight="1" x14ac:dyDescent="0.25">
      <c r="B29" s="4" t="s">
        <v>149</v>
      </c>
      <c r="C29" s="323">
        <v>1430</v>
      </c>
      <c r="D29" s="326">
        <f t="shared" si="0"/>
        <v>0.26885763706099119</v>
      </c>
      <c r="E29" s="326">
        <f t="shared" si="1"/>
        <v>91.071294276904581</v>
      </c>
    </row>
    <row r="30" spans="2:5" ht="15" customHeight="1" x14ac:dyDescent="0.25">
      <c r="B30" s="7" t="s">
        <v>55</v>
      </c>
      <c r="C30" s="324">
        <v>1420</v>
      </c>
      <c r="D30" s="327">
        <f t="shared" si="0"/>
        <v>0.26697751372490036</v>
      </c>
      <c r="E30" s="327">
        <f t="shared" si="1"/>
        <v>91.338271790629477</v>
      </c>
    </row>
    <row r="31" spans="2:5" ht="15" customHeight="1" x14ac:dyDescent="0.25">
      <c r="B31" s="4" t="s">
        <v>11</v>
      </c>
      <c r="C31" s="323">
        <v>1400</v>
      </c>
      <c r="D31" s="326">
        <f t="shared" si="0"/>
        <v>0.26321726705271864</v>
      </c>
      <c r="E31" s="326">
        <f t="shared" si="1"/>
        <v>91.601489057682201</v>
      </c>
    </row>
    <row r="32" spans="2:5" ht="15" customHeight="1" x14ac:dyDescent="0.25">
      <c r="B32" s="7" t="s">
        <v>45</v>
      </c>
      <c r="C32" s="324">
        <v>1280</v>
      </c>
      <c r="D32" s="327">
        <f t="shared" si="0"/>
        <v>0.2406557870196285</v>
      </c>
      <c r="E32" s="327">
        <f t="shared" si="1"/>
        <v>91.842144844701835</v>
      </c>
    </row>
    <row r="33" spans="2:5" ht="15" customHeight="1" x14ac:dyDescent="0.25">
      <c r="B33" s="4" t="s">
        <v>275</v>
      </c>
      <c r="C33" s="323">
        <v>940</v>
      </c>
      <c r="D33" s="326">
        <f t="shared" si="0"/>
        <v>0.17673159359253968</v>
      </c>
      <c r="E33" s="326">
        <f t="shared" si="1"/>
        <v>92.01887643829437</v>
      </c>
    </row>
    <row r="34" spans="2:5" ht="15" customHeight="1" x14ac:dyDescent="0.25">
      <c r="B34" s="7" t="s">
        <v>8</v>
      </c>
      <c r="C34" s="324">
        <v>880</v>
      </c>
      <c r="D34" s="327">
        <f t="shared" si="0"/>
        <v>0.16545085357599459</v>
      </c>
      <c r="E34" s="327">
        <f t="shared" si="1"/>
        <v>92.18432729187036</v>
      </c>
    </row>
    <row r="35" spans="2:5" ht="15" customHeight="1" x14ac:dyDescent="0.25">
      <c r="B35" s="4" t="s">
        <v>16</v>
      </c>
      <c r="C35" s="323">
        <v>850</v>
      </c>
      <c r="D35" s="326">
        <f t="shared" si="0"/>
        <v>0.15981048356772204</v>
      </c>
      <c r="E35" s="326">
        <f t="shared" si="1"/>
        <v>92.344137775438085</v>
      </c>
    </row>
    <row r="36" spans="2:5" ht="15" customHeight="1" x14ac:dyDescent="0.25">
      <c r="B36" s="19" t="s">
        <v>51</v>
      </c>
      <c r="C36" s="325">
        <v>830</v>
      </c>
      <c r="D36" s="328">
        <f t="shared" si="0"/>
        <v>0.15605023689554035</v>
      </c>
      <c r="E36" s="328">
        <f t="shared" si="1"/>
        <v>92.500188012333624</v>
      </c>
    </row>
    <row r="37" spans="2:5" ht="15" customHeight="1" x14ac:dyDescent="0.25">
      <c r="B37" s="4" t="s">
        <v>60</v>
      </c>
      <c r="C37" s="323">
        <v>810</v>
      </c>
      <c r="D37" s="326">
        <f t="shared" ref="D37:D60" si="2">C37/C$68*100</f>
        <v>0.15228999022335865</v>
      </c>
      <c r="E37" s="326">
        <f t="shared" si="1"/>
        <v>92.652478002556975</v>
      </c>
    </row>
    <row r="38" spans="2:5" ht="15" customHeight="1" x14ac:dyDescent="0.25">
      <c r="B38" s="7" t="s">
        <v>52</v>
      </c>
      <c r="C38" s="324">
        <v>770</v>
      </c>
      <c r="D38" s="327">
        <f t="shared" si="2"/>
        <v>0.14476949687899526</v>
      </c>
      <c r="E38" s="327">
        <f t="shared" si="1"/>
        <v>92.797247499435969</v>
      </c>
    </row>
    <row r="39" spans="2:5" ht="15" customHeight="1" x14ac:dyDescent="0.25">
      <c r="B39" s="4" t="s">
        <v>17</v>
      </c>
      <c r="C39" s="323">
        <v>740</v>
      </c>
      <c r="D39" s="326">
        <f t="shared" si="2"/>
        <v>0.13912912687072274</v>
      </c>
      <c r="E39" s="326">
        <f t="shared" si="1"/>
        <v>92.936376626306696</v>
      </c>
    </row>
    <row r="40" spans="2:5" ht="15" customHeight="1" x14ac:dyDescent="0.25">
      <c r="B40" s="7" t="s">
        <v>274</v>
      </c>
      <c r="C40" s="324">
        <v>710</v>
      </c>
      <c r="D40" s="327">
        <f t="shared" si="2"/>
        <v>0.13348875686245018</v>
      </c>
      <c r="E40" s="327">
        <f t="shared" si="1"/>
        <v>93.069865383169144</v>
      </c>
    </row>
    <row r="41" spans="2:5" ht="15" customHeight="1" x14ac:dyDescent="0.25">
      <c r="B41" s="4" t="s">
        <v>33</v>
      </c>
      <c r="C41" s="323">
        <v>590</v>
      </c>
      <c r="D41" s="326">
        <f t="shared" si="2"/>
        <v>0.11092727682936</v>
      </c>
      <c r="E41" s="326">
        <f t="shared" si="1"/>
        <v>93.180792659998502</v>
      </c>
    </row>
    <row r="42" spans="2:5" ht="15" customHeight="1" x14ac:dyDescent="0.25">
      <c r="B42" s="7" t="s">
        <v>38</v>
      </c>
      <c r="C42" s="324">
        <v>540</v>
      </c>
      <c r="D42" s="327">
        <f t="shared" si="2"/>
        <v>0.10152666014890577</v>
      </c>
      <c r="E42" s="327">
        <f t="shared" si="1"/>
        <v>93.282319320147408</v>
      </c>
    </row>
    <row r="43" spans="2:5" ht="15" customHeight="1" x14ac:dyDescent="0.25">
      <c r="B43" s="4" t="s">
        <v>26</v>
      </c>
      <c r="C43" s="323">
        <v>490</v>
      </c>
      <c r="D43" s="326">
        <f t="shared" si="2"/>
        <v>9.2126043468451532E-2</v>
      </c>
      <c r="E43" s="326">
        <f t="shared" si="1"/>
        <v>93.374445363615862</v>
      </c>
    </row>
    <row r="44" spans="2:5" ht="15" customHeight="1" x14ac:dyDescent="0.25">
      <c r="B44" s="7" t="s">
        <v>43</v>
      </c>
      <c r="C44" s="324">
        <v>490</v>
      </c>
      <c r="D44" s="327">
        <f t="shared" si="2"/>
        <v>9.2126043468451532E-2</v>
      </c>
      <c r="E44" s="327">
        <f t="shared" si="1"/>
        <v>93.466571407084317</v>
      </c>
    </row>
    <row r="45" spans="2:5" ht="15" customHeight="1" x14ac:dyDescent="0.25">
      <c r="B45" s="4" t="s">
        <v>32</v>
      </c>
      <c r="C45" s="323">
        <v>450</v>
      </c>
      <c r="D45" s="326">
        <f t="shared" si="2"/>
        <v>8.4605550124088144E-2</v>
      </c>
      <c r="E45" s="326">
        <f t="shared" si="1"/>
        <v>93.551176957208398</v>
      </c>
    </row>
    <row r="46" spans="2:5" ht="15" customHeight="1" x14ac:dyDescent="0.25">
      <c r="B46" s="7" t="s">
        <v>46</v>
      </c>
      <c r="C46" s="324">
        <v>450</v>
      </c>
      <c r="D46" s="327">
        <f t="shared" si="2"/>
        <v>8.4605550124088144E-2</v>
      </c>
      <c r="E46" s="327">
        <f t="shared" si="1"/>
        <v>93.635782507332479</v>
      </c>
    </row>
    <row r="47" spans="2:5" ht="15" customHeight="1" x14ac:dyDescent="0.25">
      <c r="B47" s="4" t="s">
        <v>27</v>
      </c>
      <c r="C47" s="323">
        <v>400</v>
      </c>
      <c r="D47" s="326">
        <f t="shared" si="2"/>
        <v>7.5204933443633909E-2</v>
      </c>
      <c r="E47" s="326">
        <f t="shared" si="1"/>
        <v>93.710987440776108</v>
      </c>
    </row>
    <row r="48" spans="2:5" ht="15" customHeight="1" x14ac:dyDescent="0.25">
      <c r="B48" s="7" t="s">
        <v>35</v>
      </c>
      <c r="C48" s="324">
        <v>390</v>
      </c>
      <c r="D48" s="327">
        <f t="shared" si="2"/>
        <v>7.3324810107543048E-2</v>
      </c>
      <c r="E48" s="327">
        <f t="shared" si="1"/>
        <v>93.784312250883644</v>
      </c>
    </row>
    <row r="49" spans="2:5" ht="15" customHeight="1" x14ac:dyDescent="0.25">
      <c r="B49" s="4" t="s">
        <v>44</v>
      </c>
      <c r="C49" s="323">
        <v>390</v>
      </c>
      <c r="D49" s="326">
        <f t="shared" si="2"/>
        <v>7.3324810107543048E-2</v>
      </c>
      <c r="E49" s="326">
        <f t="shared" si="1"/>
        <v>93.857637060991181</v>
      </c>
    </row>
    <row r="50" spans="2:5" ht="15" customHeight="1" x14ac:dyDescent="0.25">
      <c r="B50" s="7" t="s">
        <v>58</v>
      </c>
      <c r="C50" s="324">
        <v>350</v>
      </c>
      <c r="D50" s="327">
        <f t="shared" si="2"/>
        <v>6.580431676317966E-2</v>
      </c>
      <c r="E50" s="327">
        <f t="shared" si="1"/>
        <v>93.923441377754358</v>
      </c>
    </row>
    <row r="51" spans="2:5" ht="15" customHeight="1" x14ac:dyDescent="0.25">
      <c r="B51" s="4" t="s">
        <v>15</v>
      </c>
      <c r="C51" s="323">
        <v>340</v>
      </c>
      <c r="D51" s="326">
        <f t="shared" si="2"/>
        <v>6.3924193427088827E-2</v>
      </c>
      <c r="E51" s="326">
        <f t="shared" si="1"/>
        <v>93.987365571181442</v>
      </c>
    </row>
    <row r="52" spans="2:5" ht="15" customHeight="1" x14ac:dyDescent="0.25">
      <c r="B52" s="19" t="s">
        <v>49</v>
      </c>
      <c r="C52" s="325">
        <v>280</v>
      </c>
      <c r="D52" s="328">
        <f t="shared" si="2"/>
        <v>5.2643453410543731E-2</v>
      </c>
      <c r="E52" s="328">
        <f t="shared" si="1"/>
        <v>94.040009024591981</v>
      </c>
    </row>
    <row r="53" spans="2:5" ht="15" customHeight="1" x14ac:dyDescent="0.25">
      <c r="B53" s="4" t="s">
        <v>18</v>
      </c>
      <c r="C53" s="323">
        <v>270</v>
      </c>
      <c r="D53" s="326">
        <f t="shared" si="2"/>
        <v>5.0763330074452884E-2</v>
      </c>
      <c r="E53" s="326">
        <f t="shared" si="1"/>
        <v>94.090772354666427</v>
      </c>
    </row>
    <row r="54" spans="2:5" ht="15" customHeight="1" x14ac:dyDescent="0.25">
      <c r="B54" s="7" t="s">
        <v>124</v>
      </c>
      <c r="C54" s="324">
        <v>270</v>
      </c>
      <c r="D54" s="327">
        <f t="shared" si="2"/>
        <v>5.0763330074452884E-2</v>
      </c>
      <c r="E54" s="327">
        <f t="shared" si="1"/>
        <v>94.141535684740873</v>
      </c>
    </row>
    <row r="55" spans="2:5" ht="15" customHeight="1" x14ac:dyDescent="0.25">
      <c r="B55" s="4" t="s">
        <v>40</v>
      </c>
      <c r="C55" s="323">
        <v>250</v>
      </c>
      <c r="D55" s="326">
        <f t="shared" si="2"/>
        <v>4.700308340227119E-2</v>
      </c>
      <c r="E55" s="326">
        <f t="shared" si="1"/>
        <v>94.188538768143147</v>
      </c>
    </row>
    <row r="56" spans="2:5" ht="15" customHeight="1" x14ac:dyDescent="0.25">
      <c r="B56" s="7" t="s">
        <v>28</v>
      </c>
      <c r="C56" s="324">
        <v>220</v>
      </c>
      <c r="D56" s="327">
        <f t="shared" si="2"/>
        <v>4.1362713393998649E-2</v>
      </c>
      <c r="E56" s="327">
        <f t="shared" si="1"/>
        <v>94.229901481537141</v>
      </c>
    </row>
    <row r="57" spans="2:5" ht="15" customHeight="1" x14ac:dyDescent="0.25">
      <c r="B57" s="4" t="s">
        <v>217</v>
      </c>
      <c r="C57" s="323">
        <v>180</v>
      </c>
      <c r="D57" s="326">
        <f t="shared" si="2"/>
        <v>3.3842220049635253E-2</v>
      </c>
      <c r="E57" s="326">
        <f t="shared" si="1"/>
        <v>94.263743701586776</v>
      </c>
    </row>
    <row r="58" spans="2:5" ht="15" customHeight="1" x14ac:dyDescent="0.25">
      <c r="B58" s="7" t="s">
        <v>29</v>
      </c>
      <c r="C58" s="324">
        <v>140</v>
      </c>
      <c r="D58" s="327">
        <f t="shared" si="2"/>
        <v>2.6321726705271865E-2</v>
      </c>
      <c r="E58" s="327">
        <f t="shared" si="1"/>
        <v>94.290065428292053</v>
      </c>
    </row>
    <row r="59" spans="2:5" ht="15" customHeight="1" x14ac:dyDescent="0.25">
      <c r="B59" s="4" t="s">
        <v>41</v>
      </c>
      <c r="C59" s="323">
        <v>90</v>
      </c>
      <c r="D59" s="326">
        <f t="shared" si="2"/>
        <v>1.6921110024817627E-2</v>
      </c>
      <c r="E59" s="326">
        <f t="shared" si="1"/>
        <v>94.306986538316863</v>
      </c>
    </row>
    <row r="60" spans="2:5" ht="15" customHeight="1" x14ac:dyDescent="0.25">
      <c r="B60" s="7" t="s">
        <v>5</v>
      </c>
      <c r="C60" s="324">
        <v>90</v>
      </c>
      <c r="D60" s="327">
        <f t="shared" si="2"/>
        <v>1.6921110024817627E-2</v>
      </c>
      <c r="E60" s="327">
        <f t="shared" si="1"/>
        <v>94.323907648341674</v>
      </c>
    </row>
    <row r="61" spans="2:5" ht="15" customHeight="1" x14ac:dyDescent="0.25">
      <c r="B61" s="4" t="s">
        <v>313</v>
      </c>
      <c r="C61" s="323">
        <v>80</v>
      </c>
      <c r="D61" s="326">
        <f t="shared" ref="D61:D66" si="3">C61/C$68*100</f>
        <v>1.5040986688726781E-2</v>
      </c>
      <c r="E61" s="326">
        <f t="shared" ref="E61:E66" si="4">D61+E60</f>
        <v>94.338948635030405</v>
      </c>
    </row>
    <row r="62" spans="2:5" ht="15" customHeight="1" x14ac:dyDescent="0.25">
      <c r="B62" s="7" t="s">
        <v>14</v>
      </c>
      <c r="C62" s="324">
        <v>70</v>
      </c>
      <c r="D62" s="327">
        <f t="shared" si="3"/>
        <v>1.3160863352635933E-2</v>
      </c>
      <c r="E62" s="327">
        <f t="shared" si="4"/>
        <v>94.352109498383044</v>
      </c>
    </row>
    <row r="63" spans="2:5" ht="15" customHeight="1" x14ac:dyDescent="0.25">
      <c r="B63" s="4" t="s">
        <v>47</v>
      </c>
      <c r="C63" s="323">
        <v>50</v>
      </c>
      <c r="D63" s="326">
        <f t="shared" si="3"/>
        <v>9.4006166804542386E-3</v>
      </c>
      <c r="E63" s="326">
        <f t="shared" si="4"/>
        <v>94.361510115063496</v>
      </c>
    </row>
    <row r="64" spans="2:5" ht="15" customHeight="1" x14ac:dyDescent="0.25">
      <c r="B64" s="7" t="s">
        <v>25</v>
      </c>
      <c r="C64" s="324">
        <v>40</v>
      </c>
      <c r="D64" s="327">
        <f t="shared" si="3"/>
        <v>7.5204933443633907E-3</v>
      </c>
      <c r="E64" s="327">
        <f t="shared" si="4"/>
        <v>94.369030608407854</v>
      </c>
    </row>
    <row r="65" spans="1:7" ht="15" customHeight="1" x14ac:dyDescent="0.25">
      <c r="B65" s="4" t="s">
        <v>284</v>
      </c>
      <c r="C65" s="323">
        <v>20</v>
      </c>
      <c r="D65" s="326">
        <f t="shared" si="3"/>
        <v>3.7602466721816954E-3</v>
      </c>
      <c r="E65" s="326">
        <f t="shared" si="4"/>
        <v>94.372790855080041</v>
      </c>
    </row>
    <row r="66" spans="1:7" ht="15" customHeight="1" x14ac:dyDescent="0.25">
      <c r="B66" s="7" t="s">
        <v>314</v>
      </c>
      <c r="C66" s="324">
        <v>0</v>
      </c>
      <c r="D66" s="327">
        <f t="shared" si="3"/>
        <v>0</v>
      </c>
      <c r="E66" s="327">
        <f t="shared" si="4"/>
        <v>94.372790855080041</v>
      </c>
    </row>
    <row r="67" spans="1:7" ht="15" customHeight="1" x14ac:dyDescent="0.25">
      <c r="B67" s="4" t="s">
        <v>64</v>
      </c>
      <c r="C67" s="323">
        <v>29930</v>
      </c>
      <c r="D67" s="326">
        <f t="shared" ref="D67:D72" si="5">C67/C$68*100</f>
        <v>5.6272091449199069</v>
      </c>
      <c r="E67" s="326">
        <f>D67+E66</f>
        <v>99.999999999999943</v>
      </c>
    </row>
    <row r="68" spans="1:7" ht="30" customHeight="1" x14ac:dyDescent="0.25">
      <c r="B68" s="22" t="s">
        <v>10</v>
      </c>
      <c r="C68" s="23">
        <v>531880</v>
      </c>
      <c r="D68" s="45">
        <f t="shared" si="5"/>
        <v>100</v>
      </c>
      <c r="E68" s="45" t="s">
        <v>68</v>
      </c>
    </row>
    <row r="69" spans="1:7" ht="30" customHeight="1" x14ac:dyDescent="0.25">
      <c r="B69" s="43" t="s">
        <v>69</v>
      </c>
      <c r="C69" s="44">
        <v>88930</v>
      </c>
      <c r="D69" s="49">
        <f t="shared" si="5"/>
        <v>16.719936827855907</v>
      </c>
      <c r="E69" s="49" t="s">
        <v>68</v>
      </c>
    </row>
    <row r="70" spans="1:7" ht="15" customHeight="1" x14ac:dyDescent="0.25">
      <c r="B70" s="40" t="s">
        <v>70</v>
      </c>
      <c r="C70" s="41">
        <v>39130</v>
      </c>
      <c r="D70" s="45">
        <f t="shared" si="5"/>
        <v>7.3569226141234862</v>
      </c>
      <c r="E70" s="45" t="s">
        <v>68</v>
      </c>
    </row>
    <row r="71" spans="1:7" ht="15" customHeight="1" x14ac:dyDescent="0.25">
      <c r="B71" s="40" t="s">
        <v>71</v>
      </c>
      <c r="C71" s="41">
        <v>96260</v>
      </c>
      <c r="D71" s="45">
        <f t="shared" si="5"/>
        <v>18.0980672332105</v>
      </c>
      <c r="E71" s="45" t="s">
        <v>68</v>
      </c>
    </row>
    <row r="72" spans="1:7" ht="30" customHeight="1" thickBot="1" x14ac:dyDescent="0.3">
      <c r="B72" s="46" t="s">
        <v>72</v>
      </c>
      <c r="C72" s="47">
        <v>56210</v>
      </c>
      <c r="D72" s="48">
        <f t="shared" si="5"/>
        <v>10.568173272166655</v>
      </c>
      <c r="E72" s="48" t="s">
        <v>68</v>
      </c>
    </row>
    <row r="73" spans="1:7" ht="15" customHeight="1" x14ac:dyDescent="0.25">
      <c r="B73" s="5"/>
      <c r="C73" s="6"/>
      <c r="D73" s="6"/>
      <c r="E73" s="6"/>
    </row>
    <row r="74" spans="1:7" ht="15" customHeight="1" x14ac:dyDescent="0.25">
      <c r="A74" s="114" t="s">
        <v>63</v>
      </c>
      <c r="B74" s="433" t="s">
        <v>306</v>
      </c>
      <c r="C74" s="434"/>
      <c r="D74" s="434"/>
      <c r="E74" s="434"/>
      <c r="G74" s="1"/>
    </row>
    <row r="75" spans="1:7" ht="15" customHeight="1" x14ac:dyDescent="0.25">
      <c r="A75" s="308" t="s">
        <v>273</v>
      </c>
      <c r="B75" s="319" t="s">
        <v>311</v>
      </c>
      <c r="C75" s="303"/>
      <c r="F75"/>
    </row>
    <row r="76" spans="1:7" s="421" customFormat="1" ht="15" customHeight="1" x14ac:dyDescent="0.25">
      <c r="A76" s="415" t="s">
        <v>4</v>
      </c>
      <c r="B76" s="431" t="s">
        <v>351</v>
      </c>
      <c r="C76" s="436"/>
      <c r="D76" s="419"/>
      <c r="E76" s="419"/>
      <c r="F76" s="420"/>
      <c r="G76" s="420"/>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mergeCells count="4">
    <mergeCell ref="B2:E2"/>
    <mergeCell ref="B3:E3"/>
    <mergeCell ref="B76:C76"/>
    <mergeCell ref="B74:E74"/>
  </mergeCells>
  <hyperlinks>
    <hyperlink ref="E1" location="Índice!A1" display="[índice Ç]"/>
    <hyperlink ref="B76"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election activeCell="D34" sqref="D34"/>
    </sheetView>
  </sheetViews>
  <sheetFormatPr defaultColWidth="8.7109375" defaultRowHeight="12" customHeight="1" x14ac:dyDescent="0.25"/>
  <cols>
    <col min="1" max="1" width="12.7109375" style="1" customWidth="1"/>
    <col min="2" max="2" width="24.7109375" style="1" customWidth="1"/>
    <col min="3" max="8" width="16.7109375" style="15" customWidth="1"/>
    <col min="9" max="16384" width="8.7109375" style="1"/>
  </cols>
  <sheetData>
    <row r="1" spans="1:14" ht="30" customHeight="1" x14ac:dyDescent="0.25">
      <c r="A1" s="93" t="s">
        <v>0</v>
      </c>
      <c r="B1" s="197" t="s">
        <v>1</v>
      </c>
      <c r="C1" s="313"/>
      <c r="D1" s="313"/>
      <c r="E1" s="16"/>
      <c r="F1" s="16"/>
      <c r="G1" s="16"/>
      <c r="H1" s="207" t="s">
        <v>266</v>
      </c>
    </row>
    <row r="2" spans="1:14" s="42" customFormat="1" ht="30" customHeight="1" x14ac:dyDescent="0.2">
      <c r="B2" s="427" t="s">
        <v>318</v>
      </c>
      <c r="C2" s="435"/>
      <c r="D2" s="435"/>
      <c r="E2" s="435"/>
      <c r="F2" s="435"/>
      <c r="G2" s="435"/>
      <c r="H2" s="435"/>
    </row>
    <row r="3" spans="1:14" ht="15" customHeight="1" thickBot="1" x14ac:dyDescent="0.3">
      <c r="B3" s="429" t="s">
        <v>61</v>
      </c>
      <c r="C3" s="430"/>
      <c r="D3" s="430"/>
      <c r="E3" s="430"/>
      <c r="F3" s="430"/>
      <c r="G3" s="430"/>
      <c r="H3" s="430"/>
    </row>
    <row r="4" spans="1:14" ht="30" customHeight="1" x14ac:dyDescent="0.25">
      <c r="B4" s="440" t="s">
        <v>62</v>
      </c>
      <c r="C4" s="438" t="s">
        <v>302</v>
      </c>
      <c r="D4" s="439"/>
      <c r="E4" s="438" t="s">
        <v>303</v>
      </c>
      <c r="F4" s="439"/>
      <c r="G4" s="442" t="s">
        <v>9</v>
      </c>
      <c r="H4" s="444" t="s">
        <v>73</v>
      </c>
    </row>
    <row r="5" spans="1:14" ht="30" customHeight="1" x14ac:dyDescent="0.25">
      <c r="B5" s="441"/>
      <c r="C5" s="281" t="s">
        <v>65</v>
      </c>
      <c r="D5" s="282" t="s">
        <v>301</v>
      </c>
      <c r="E5" s="281" t="s">
        <v>65</v>
      </c>
      <c r="F5" s="282" t="s">
        <v>301</v>
      </c>
      <c r="G5" s="443"/>
      <c r="H5" s="445"/>
    </row>
    <row r="6" spans="1:14" ht="30" customHeight="1" x14ac:dyDescent="0.2">
      <c r="B6" s="279"/>
      <c r="C6" s="283"/>
      <c r="D6" s="284"/>
      <c r="E6" s="283"/>
      <c r="F6" s="284"/>
      <c r="G6" s="288"/>
      <c r="H6" s="280" t="s">
        <v>77</v>
      </c>
    </row>
    <row r="7" spans="1:14" ht="15" customHeight="1" x14ac:dyDescent="0.25">
      <c r="B7" s="4" t="s">
        <v>34</v>
      </c>
      <c r="C7" s="285">
        <v>1133290</v>
      </c>
      <c r="D7" s="296">
        <f>C7/C$25*100</f>
        <v>30.757977929402315</v>
      </c>
      <c r="E7" s="285">
        <v>28180</v>
      </c>
      <c r="F7" s="296">
        <f t="shared" ref="F7:F16" si="0">E7/E$25*100</f>
        <v>5.2981875611040081</v>
      </c>
      <c r="G7" s="289">
        <f>C7-E7</f>
        <v>1105110</v>
      </c>
      <c r="H7" s="51">
        <f>C7/E7</f>
        <v>40.216110716820438</v>
      </c>
      <c r="J7" s="359"/>
      <c r="K7" s="359"/>
    </row>
    <row r="8" spans="1:14" ht="15" customHeight="1" x14ac:dyDescent="0.25">
      <c r="B8" s="5" t="s">
        <v>57</v>
      </c>
      <c r="C8" s="286">
        <v>899460</v>
      </c>
      <c r="D8" s="297">
        <f t="shared" ref="D8:D16" si="1">C8/C$25*100</f>
        <v>24.411731179468806</v>
      </c>
      <c r="E8" s="286">
        <v>5290</v>
      </c>
      <c r="F8" s="297">
        <f t="shared" si="0"/>
        <v>0.99458524479205845</v>
      </c>
      <c r="G8" s="290">
        <f t="shared" ref="G8:G16" si="2">C8-E8</f>
        <v>894170</v>
      </c>
      <c r="H8" s="52">
        <f t="shared" ref="H8:H16" si="3">C8/E8</f>
        <v>170.03024574669186</v>
      </c>
      <c r="J8" s="359"/>
      <c r="K8" s="359"/>
    </row>
    <row r="9" spans="1:14" ht="15" customHeight="1" x14ac:dyDescent="0.25">
      <c r="B9" s="4" t="s">
        <v>7</v>
      </c>
      <c r="C9" s="285">
        <v>343900</v>
      </c>
      <c r="D9" s="296">
        <f t="shared" si="1"/>
        <v>9.3335938814614572</v>
      </c>
      <c r="E9" s="285">
        <v>5500</v>
      </c>
      <c r="F9" s="296">
        <f t="shared" si="0"/>
        <v>1.0340678348499661</v>
      </c>
      <c r="G9" s="289">
        <f t="shared" si="2"/>
        <v>338400</v>
      </c>
      <c r="H9" s="51">
        <f t="shared" si="3"/>
        <v>62.527272727272724</v>
      </c>
      <c r="J9" s="359"/>
      <c r="K9" s="359"/>
    </row>
    <row r="10" spans="1:14" ht="15" customHeight="1" x14ac:dyDescent="0.25">
      <c r="B10" s="5" t="s">
        <v>31</v>
      </c>
      <c r="C10" s="286">
        <v>254350</v>
      </c>
      <c r="D10" s="297">
        <f t="shared" si="1"/>
        <v>6.9031683737997147</v>
      </c>
      <c r="E10" s="286">
        <v>8039.9999999999991</v>
      </c>
      <c r="F10" s="297">
        <f t="shared" si="0"/>
        <v>1.5116191622170414</v>
      </c>
      <c r="G10" s="290">
        <f t="shared" si="2"/>
        <v>246310</v>
      </c>
      <c r="H10" s="52">
        <f t="shared" si="3"/>
        <v>31.635572139303488</v>
      </c>
      <c r="J10" s="359"/>
      <c r="K10" s="359"/>
    </row>
    <row r="11" spans="1:14" ht="15" customHeight="1" x14ac:dyDescent="0.25">
      <c r="B11" s="4" t="s">
        <v>12</v>
      </c>
      <c r="C11" s="285">
        <v>242520</v>
      </c>
      <c r="D11" s="296">
        <f t="shared" si="1"/>
        <v>6.5820970867462432</v>
      </c>
      <c r="E11" s="285">
        <v>4420</v>
      </c>
      <c r="F11" s="296">
        <f t="shared" si="0"/>
        <v>0.83101451455215458</v>
      </c>
      <c r="G11" s="289">
        <f t="shared" si="2"/>
        <v>238100</v>
      </c>
      <c r="H11" s="51">
        <f t="shared" si="3"/>
        <v>54.868778280542983</v>
      </c>
      <c r="J11" s="359"/>
      <c r="K11" s="359"/>
    </row>
    <row r="12" spans="1:14" ht="15" customHeight="1" x14ac:dyDescent="0.25">
      <c r="B12" s="7" t="s">
        <v>13</v>
      </c>
      <c r="C12" s="287">
        <v>223010</v>
      </c>
      <c r="D12" s="298">
        <f t="shared" si="1"/>
        <v>6.0525872971931367</v>
      </c>
      <c r="E12" s="287">
        <v>9790</v>
      </c>
      <c r="F12" s="298">
        <f t="shared" si="0"/>
        <v>1.8406407460329399</v>
      </c>
      <c r="G12" s="291">
        <f t="shared" si="2"/>
        <v>213220</v>
      </c>
      <c r="H12" s="53">
        <f t="shared" si="3"/>
        <v>22.779366700715016</v>
      </c>
      <c r="J12" s="359"/>
      <c r="K12" s="359"/>
    </row>
    <row r="13" spans="1:14" ht="15" customHeight="1" x14ac:dyDescent="0.25">
      <c r="B13" s="4" t="s">
        <v>30</v>
      </c>
      <c r="C13" s="285">
        <v>121520</v>
      </c>
      <c r="D13" s="296">
        <f t="shared" si="1"/>
        <v>3.2981050551764945</v>
      </c>
      <c r="E13" s="285">
        <v>13480</v>
      </c>
      <c r="F13" s="296">
        <f t="shared" si="0"/>
        <v>2.5344062570504629</v>
      </c>
      <c r="G13" s="289">
        <f t="shared" si="2"/>
        <v>108040</v>
      </c>
      <c r="H13" s="51">
        <f t="shared" si="3"/>
        <v>9.0148367952522257</v>
      </c>
      <c r="J13" s="359"/>
      <c r="K13" s="359"/>
    </row>
    <row r="14" spans="1:14" ht="15" customHeight="1" x14ac:dyDescent="0.25">
      <c r="B14" s="5" t="s">
        <v>46</v>
      </c>
      <c r="C14" s="286">
        <v>111910</v>
      </c>
      <c r="D14" s="297">
        <f t="shared" si="1"/>
        <v>3.0372855227518225</v>
      </c>
      <c r="E14" s="286">
        <v>450</v>
      </c>
      <c r="F14" s="297">
        <f t="shared" si="0"/>
        <v>8.4605550124088144E-2</v>
      </c>
      <c r="G14" s="290">
        <f t="shared" si="2"/>
        <v>111460</v>
      </c>
      <c r="H14" s="52">
        <f t="shared" si="3"/>
        <v>248.6888888888889</v>
      </c>
      <c r="J14" s="359"/>
      <c r="K14" s="359"/>
      <c r="L14"/>
      <c r="M14"/>
      <c r="N14"/>
    </row>
    <row r="15" spans="1:14" ht="15" customHeight="1" x14ac:dyDescent="0.25">
      <c r="B15" s="4" t="s">
        <v>19</v>
      </c>
      <c r="C15" s="285">
        <v>58580</v>
      </c>
      <c r="D15" s="296">
        <f t="shared" si="1"/>
        <v>1.5898863901599656</v>
      </c>
      <c r="E15" s="285">
        <v>1840</v>
      </c>
      <c r="F15" s="296">
        <f t="shared" si="0"/>
        <v>0.34594269384071596</v>
      </c>
      <c r="G15" s="289">
        <f t="shared" si="2"/>
        <v>56740</v>
      </c>
      <c r="H15" s="51">
        <f t="shared" si="3"/>
        <v>31.836956521739129</v>
      </c>
      <c r="J15" s="359"/>
      <c r="K15" s="359"/>
      <c r="L15"/>
      <c r="M15"/>
      <c r="N15"/>
    </row>
    <row r="16" spans="1:14" ht="15" customHeight="1" x14ac:dyDescent="0.25">
      <c r="B16" s="5" t="s">
        <v>37</v>
      </c>
      <c r="C16" s="286">
        <v>44430</v>
      </c>
      <c r="D16" s="297">
        <f t="shared" si="1"/>
        <v>1.2058493054763959</v>
      </c>
      <c r="E16" s="286">
        <v>1750</v>
      </c>
      <c r="F16" s="297">
        <f t="shared" si="0"/>
        <v>0.3290215838158983</v>
      </c>
      <c r="G16" s="290">
        <f t="shared" si="2"/>
        <v>42680</v>
      </c>
      <c r="H16" s="52">
        <f t="shared" si="3"/>
        <v>25.388571428571428</v>
      </c>
      <c r="J16" s="359"/>
      <c r="K16" s="359"/>
      <c r="L16"/>
      <c r="M16"/>
      <c r="N16"/>
    </row>
    <row r="17" spans="1:15" ht="30" customHeight="1" x14ac:dyDescent="0.25">
      <c r="B17" s="5"/>
      <c r="C17" s="286"/>
      <c r="D17" s="297"/>
      <c r="E17" s="286"/>
      <c r="F17" s="297"/>
      <c r="G17" s="290"/>
      <c r="H17" s="58" t="s">
        <v>78</v>
      </c>
      <c r="K17"/>
      <c r="L17"/>
      <c r="M17"/>
      <c r="N17"/>
    </row>
    <row r="18" spans="1:15" ht="15" customHeight="1" x14ac:dyDescent="0.25">
      <c r="B18" s="4" t="s">
        <v>50</v>
      </c>
      <c r="C18" s="285">
        <v>6180</v>
      </c>
      <c r="D18" s="296">
        <f t="shared" ref="D18:D23" si="4">C18/C$25*100</f>
        <v>0.16772785748017391</v>
      </c>
      <c r="E18" s="285">
        <v>6370</v>
      </c>
      <c r="F18" s="296">
        <f t="shared" ref="F18:F23" si="5">E18/E$25*100</f>
        <v>1.1976385650898698</v>
      </c>
      <c r="G18" s="289">
        <f t="shared" ref="G18:G23" si="6">C18-E18</f>
        <v>-190</v>
      </c>
      <c r="H18" s="51">
        <f t="shared" ref="H18:H23" si="7">E18/C18</f>
        <v>1.0307443365695792</v>
      </c>
      <c r="K18"/>
      <c r="L18"/>
      <c r="M18"/>
      <c r="N18"/>
      <c r="O18"/>
    </row>
    <row r="19" spans="1:15" ht="15" customHeight="1" x14ac:dyDescent="0.25">
      <c r="B19" s="5" t="s">
        <v>59</v>
      </c>
      <c r="C19" s="286">
        <v>110</v>
      </c>
      <c r="D19" s="297">
        <f t="shared" si="4"/>
        <v>2.9854473014270439E-3</v>
      </c>
      <c r="E19" s="286">
        <v>17340</v>
      </c>
      <c r="F19" s="297">
        <f t="shared" si="5"/>
        <v>3.2601338647815297</v>
      </c>
      <c r="G19" s="290">
        <f t="shared" si="6"/>
        <v>-17230</v>
      </c>
      <c r="H19" s="52">
        <f t="shared" si="7"/>
        <v>157.63636363636363</v>
      </c>
      <c r="K19"/>
      <c r="L19"/>
      <c r="M19"/>
      <c r="N19"/>
      <c r="O19"/>
    </row>
    <row r="20" spans="1:15" ht="15" customHeight="1" x14ac:dyDescent="0.25">
      <c r="B20" s="4" t="s">
        <v>22</v>
      </c>
      <c r="C20" s="285">
        <v>3180</v>
      </c>
      <c r="D20" s="296">
        <f t="shared" si="4"/>
        <v>8.6306567441254547E-2</v>
      </c>
      <c r="E20" s="285">
        <v>18280</v>
      </c>
      <c r="F20" s="296">
        <f t="shared" si="5"/>
        <v>3.4368654583740694</v>
      </c>
      <c r="G20" s="289">
        <f t="shared" si="6"/>
        <v>-15100</v>
      </c>
      <c r="H20" s="51">
        <f t="shared" si="7"/>
        <v>5.7484276729559749</v>
      </c>
      <c r="K20"/>
      <c r="L20"/>
      <c r="M20"/>
      <c r="N20"/>
      <c r="O20"/>
    </row>
    <row r="21" spans="1:15" ht="15" customHeight="1" x14ac:dyDescent="0.25">
      <c r="B21" s="5" t="s">
        <v>53</v>
      </c>
      <c r="C21" s="286">
        <v>240</v>
      </c>
      <c r="D21" s="297">
        <f t="shared" si="4"/>
        <v>6.5137032031135494E-3</v>
      </c>
      <c r="E21" s="286">
        <v>18730</v>
      </c>
      <c r="F21" s="297">
        <f t="shared" si="5"/>
        <v>3.5214710084981573</v>
      </c>
      <c r="G21" s="290">
        <f t="shared" si="6"/>
        <v>-18490</v>
      </c>
      <c r="H21" s="52">
        <f t="shared" si="7"/>
        <v>78.041666666666671</v>
      </c>
      <c r="K21"/>
      <c r="L21"/>
      <c r="M21"/>
      <c r="N21"/>
      <c r="O21"/>
    </row>
    <row r="22" spans="1:15" ht="15" customHeight="1" x14ac:dyDescent="0.25">
      <c r="B22" s="4" t="s">
        <v>24</v>
      </c>
      <c r="C22" s="285">
        <v>1650</v>
      </c>
      <c r="D22" s="296">
        <f t="shared" si="4"/>
        <v>4.4781709521405658E-2</v>
      </c>
      <c r="E22" s="285">
        <v>54600</v>
      </c>
      <c r="F22" s="296">
        <f t="shared" si="5"/>
        <v>10.265473415056027</v>
      </c>
      <c r="G22" s="289">
        <f t="shared" si="6"/>
        <v>-52950</v>
      </c>
      <c r="H22" s="51">
        <f t="shared" si="7"/>
        <v>33.090909090909093</v>
      </c>
      <c r="K22"/>
      <c r="L22"/>
      <c r="M22"/>
      <c r="N22"/>
      <c r="O22"/>
    </row>
    <row r="23" spans="1:15" ht="15" customHeight="1" x14ac:dyDescent="0.25">
      <c r="B23" s="5" t="s">
        <v>20</v>
      </c>
      <c r="C23" s="286">
        <v>19220</v>
      </c>
      <c r="D23" s="297">
        <f t="shared" si="4"/>
        <v>0.52163906484934353</v>
      </c>
      <c r="E23" s="286">
        <v>253590</v>
      </c>
      <c r="F23" s="297">
        <f t="shared" si="5"/>
        <v>47.678047679927801</v>
      </c>
      <c r="G23" s="290">
        <f t="shared" si="6"/>
        <v>-234370</v>
      </c>
      <c r="H23" s="52">
        <f t="shared" si="7"/>
        <v>13.194068678459937</v>
      </c>
      <c r="K23" s="5"/>
      <c r="L23" s="21"/>
      <c r="M23" s="21"/>
      <c r="N23" s="21"/>
      <c r="O23" s="52"/>
    </row>
    <row r="24" spans="1:15" ht="30" customHeight="1" x14ac:dyDescent="0.2">
      <c r="B24" s="5"/>
      <c r="C24" s="286"/>
      <c r="D24" s="297"/>
      <c r="E24" s="286"/>
      <c r="F24" s="297"/>
      <c r="G24" s="290"/>
      <c r="H24" s="57" t="s">
        <v>77</v>
      </c>
    </row>
    <row r="25" spans="1:15" ht="30" customHeight="1" x14ac:dyDescent="0.25">
      <c r="B25" s="22" t="s">
        <v>10</v>
      </c>
      <c r="C25" s="342">
        <v>3684540</v>
      </c>
      <c r="D25" s="299">
        <f>C25/C$25*100</f>
        <v>100</v>
      </c>
      <c r="E25" s="23">
        <v>531880</v>
      </c>
      <c r="F25" s="299">
        <f>E25/E$25*100</f>
        <v>100</v>
      </c>
      <c r="G25" s="292">
        <f>C25-E25</f>
        <v>3152660</v>
      </c>
      <c r="H25" s="50">
        <f>C25/E25</f>
        <v>6.9273896367601715</v>
      </c>
    </row>
    <row r="26" spans="1:15" s="42" customFormat="1" ht="30" customHeight="1" x14ac:dyDescent="0.2">
      <c r="B26" s="43" t="s">
        <v>69</v>
      </c>
      <c r="C26" s="343">
        <v>3282090</v>
      </c>
      <c r="D26" s="300">
        <f>C26/C$25*100</f>
        <v>89.077333941278965</v>
      </c>
      <c r="E26" s="44">
        <v>88930</v>
      </c>
      <c r="F26" s="300">
        <f>E26/E$25*100</f>
        <v>16.719936827855907</v>
      </c>
      <c r="G26" s="293">
        <f>C26-E26</f>
        <v>3193160</v>
      </c>
      <c r="H26" s="54">
        <f>C26/E26</f>
        <v>36.906443269987633</v>
      </c>
      <c r="K26" s="1"/>
    </row>
    <row r="27" spans="1:15" ht="15" customHeight="1" x14ac:dyDescent="0.2">
      <c r="B27" s="40" t="s">
        <v>70</v>
      </c>
      <c r="C27" s="344">
        <v>233130</v>
      </c>
      <c r="D27" s="301">
        <f>C27/C$25*100</f>
        <v>6.3272484489244247</v>
      </c>
      <c r="E27" s="41">
        <v>39130</v>
      </c>
      <c r="F27" s="301">
        <f>E27/E$25*100</f>
        <v>7.3569226141234862</v>
      </c>
      <c r="G27" s="294">
        <f>C27-E27</f>
        <v>194000</v>
      </c>
      <c r="H27" s="55">
        <f>C27/E27</f>
        <v>5.9578328648096086</v>
      </c>
      <c r="J27" s="42"/>
    </row>
    <row r="28" spans="1:15" ht="15" customHeight="1" x14ac:dyDescent="0.2">
      <c r="B28" s="40" t="s">
        <v>71</v>
      </c>
      <c r="C28" s="344">
        <v>2095190</v>
      </c>
      <c r="D28" s="301">
        <f>C28/C$25*100</f>
        <v>56.86435755888116</v>
      </c>
      <c r="E28" s="41">
        <v>96260</v>
      </c>
      <c r="F28" s="301">
        <f>E28/E$25*100</f>
        <v>18.0980672332105</v>
      </c>
      <c r="G28" s="294">
        <f>C28-E28</f>
        <v>1998930</v>
      </c>
      <c r="H28" s="55">
        <f>C28/E28</f>
        <v>21.765946395179721</v>
      </c>
      <c r="J28" s="42"/>
    </row>
    <row r="29" spans="1:15" ht="30" customHeight="1" thickBot="1" x14ac:dyDescent="0.25">
      <c r="B29" s="46" t="s">
        <v>72</v>
      </c>
      <c r="C29" s="345">
        <v>1734020</v>
      </c>
      <c r="D29" s="302">
        <f>C29/C$25*100</f>
        <v>47.062048451095663</v>
      </c>
      <c r="E29" s="47">
        <v>56210</v>
      </c>
      <c r="F29" s="302">
        <f>E29/E$25*100</f>
        <v>10.568173272166655</v>
      </c>
      <c r="G29" s="295">
        <f>C29-E29</f>
        <v>1677810</v>
      </c>
      <c r="H29" s="56">
        <f>C29/E29</f>
        <v>30.848959259918164</v>
      </c>
      <c r="J29" s="42"/>
    </row>
    <row r="30" spans="1:15" ht="15" customHeight="1" x14ac:dyDescent="0.25">
      <c r="B30" s="5"/>
      <c r="C30" s="6"/>
      <c r="D30" s="6"/>
      <c r="E30" s="6"/>
      <c r="F30" s="6"/>
      <c r="G30" s="6"/>
      <c r="H30" s="6"/>
    </row>
    <row r="31" spans="1:15" ht="60" customHeight="1" x14ac:dyDescent="0.25">
      <c r="A31" s="63" t="s">
        <v>79</v>
      </c>
      <c r="B31" s="437" t="s">
        <v>80</v>
      </c>
      <c r="C31" s="434"/>
      <c r="D31" s="434"/>
      <c r="E31" s="434"/>
      <c r="F31" s="434"/>
      <c r="G31" s="434"/>
      <c r="H31" s="434"/>
    </row>
    <row r="32" spans="1:15" ht="15" customHeight="1" x14ac:dyDescent="0.25">
      <c r="A32" s="114" t="s">
        <v>63</v>
      </c>
      <c r="B32" s="433" t="s">
        <v>306</v>
      </c>
      <c r="C32" s="434"/>
      <c r="D32" s="434"/>
      <c r="E32" s="434"/>
      <c r="F32" s="1"/>
      <c r="G32" s="1"/>
      <c r="H32" s="1"/>
    </row>
    <row r="33" spans="1:8" ht="15" customHeight="1" x14ac:dyDescent="0.25">
      <c r="A33" s="308" t="s">
        <v>273</v>
      </c>
      <c r="B33" s="319" t="s">
        <v>311</v>
      </c>
      <c r="C33" s="303"/>
      <c r="F33"/>
      <c r="G33"/>
      <c r="H33" s="1"/>
    </row>
    <row r="34" spans="1:8" s="71" customFormat="1" ht="15" customHeight="1" x14ac:dyDescent="0.25">
      <c r="A34" s="415" t="s">
        <v>4</v>
      </c>
      <c r="B34" s="431" t="s">
        <v>351</v>
      </c>
      <c r="C34" s="432"/>
      <c r="D34" s="422"/>
      <c r="E34" s="422"/>
      <c r="F34" s="70"/>
      <c r="G34" s="70"/>
    </row>
  </sheetData>
  <mergeCells count="10">
    <mergeCell ref="B34:C34"/>
    <mergeCell ref="B32:E32"/>
    <mergeCell ref="B31:H31"/>
    <mergeCell ref="B2:H2"/>
    <mergeCell ref="B3:H3"/>
    <mergeCell ref="C4:D4"/>
    <mergeCell ref="E4:F4"/>
    <mergeCell ref="B4:B5"/>
    <mergeCell ref="G4:G5"/>
    <mergeCell ref="H4:H5"/>
  </mergeCells>
  <hyperlinks>
    <hyperlink ref="H1" location="Índice!A1" display="[índice Ç]"/>
    <hyperlink ref="B34"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showGridLines="0" workbookViewId="0">
      <selection activeCell="E32" sqref="E32"/>
    </sheetView>
  </sheetViews>
  <sheetFormatPr defaultRowHeight="15" x14ac:dyDescent="0.25"/>
  <cols>
    <col min="1" max="1" width="12.7109375" customWidth="1"/>
    <col min="2" max="2" width="8.7109375" customWidth="1"/>
    <col min="3" max="10" width="16.7109375" customWidth="1"/>
  </cols>
  <sheetData>
    <row r="1" spans="1:31" s="71" customFormat="1" ht="30" customHeight="1" x14ac:dyDescent="0.25">
      <c r="A1" s="92" t="s">
        <v>0</v>
      </c>
      <c r="B1" s="314" t="s">
        <v>1</v>
      </c>
      <c r="C1" s="314"/>
      <c r="D1" s="315"/>
      <c r="E1" s="69"/>
      <c r="J1" s="207" t="s">
        <v>266</v>
      </c>
      <c r="O1"/>
    </row>
    <row r="2" spans="1:31" s="71" customFormat="1" ht="30" customHeight="1" x14ac:dyDescent="0.25">
      <c r="B2" s="449" t="s">
        <v>343</v>
      </c>
      <c r="C2" s="450"/>
      <c r="D2" s="450"/>
      <c r="E2" s="450"/>
      <c r="F2" s="450"/>
      <c r="G2" s="450"/>
      <c r="H2" s="450"/>
      <c r="I2" s="450"/>
      <c r="J2" s="450"/>
      <c r="O2"/>
    </row>
    <row r="3" spans="1:31" s="115" customFormat="1" ht="15" customHeight="1" thickBot="1" x14ac:dyDescent="0.3">
      <c r="B3" s="451" t="s">
        <v>258</v>
      </c>
      <c r="C3" s="452"/>
      <c r="D3" s="452"/>
      <c r="E3" s="452"/>
      <c r="F3" s="452"/>
      <c r="G3" s="452"/>
      <c r="H3" s="452"/>
      <c r="I3" s="452"/>
      <c r="J3" s="452"/>
      <c r="O3" s="117"/>
    </row>
    <row r="4" spans="1:31" s="71" customFormat="1" ht="30" customHeight="1" x14ac:dyDescent="0.25">
      <c r="B4" s="453" t="s">
        <v>228</v>
      </c>
      <c r="C4" s="455" t="s">
        <v>133</v>
      </c>
      <c r="D4" s="457" t="s">
        <v>226</v>
      </c>
      <c r="E4" s="459" t="s">
        <v>227</v>
      </c>
      <c r="F4" s="461" t="s">
        <v>234</v>
      </c>
      <c r="G4" s="462"/>
      <c r="H4" s="463"/>
      <c r="I4" s="464" t="s">
        <v>260</v>
      </c>
      <c r="J4" s="465"/>
      <c r="O4"/>
    </row>
    <row r="5" spans="1:31" s="71" customFormat="1" ht="45" customHeight="1" x14ac:dyDescent="0.25">
      <c r="B5" s="454"/>
      <c r="C5" s="456"/>
      <c r="D5" s="458"/>
      <c r="E5" s="460"/>
      <c r="F5" s="110" t="s">
        <v>133</v>
      </c>
      <c r="G5" s="202" t="s">
        <v>226</v>
      </c>
      <c r="H5" s="230" t="s">
        <v>227</v>
      </c>
      <c r="I5" s="402" t="s">
        <v>261</v>
      </c>
      <c r="J5" s="230" t="s">
        <v>262</v>
      </c>
      <c r="O5"/>
    </row>
    <row r="6" spans="1:31" s="108" customFormat="1" ht="15" customHeight="1" x14ac:dyDescent="0.25">
      <c r="B6" s="112">
        <v>1996</v>
      </c>
      <c r="C6" s="203">
        <v>2737490</v>
      </c>
      <c r="D6" s="154">
        <v>94351591</v>
      </c>
      <c r="E6" s="154">
        <v>25048899</v>
      </c>
      <c r="F6" s="113">
        <f t="shared" ref="F6:H11" si="0">C6/C$6*100</f>
        <v>100</v>
      </c>
      <c r="G6" s="200">
        <f t="shared" si="0"/>
        <v>100</v>
      </c>
      <c r="H6" s="226">
        <f t="shared" si="0"/>
        <v>100</v>
      </c>
      <c r="I6" s="403">
        <f t="shared" ref="I6:I28" si="1">(C6/D6)*100</f>
        <v>2.9013713186882031</v>
      </c>
      <c r="J6" s="228">
        <f t="shared" ref="J6:J28" si="2">(C6/E6)*100</f>
        <v>10.928584126591751</v>
      </c>
      <c r="K6" s="107"/>
      <c r="L6" s="107"/>
      <c r="M6" s="107"/>
      <c r="N6" s="107"/>
      <c r="O6"/>
      <c r="P6" s="150"/>
      <c r="Q6" s="107"/>
      <c r="R6" s="107"/>
      <c r="S6" s="107"/>
      <c r="T6" s="107"/>
      <c r="U6" s="107"/>
      <c r="V6" s="107"/>
      <c r="W6" s="107"/>
      <c r="X6" s="107"/>
      <c r="Y6" s="107"/>
      <c r="Z6" s="107"/>
      <c r="AA6" s="107"/>
      <c r="AB6" s="107"/>
      <c r="AC6" s="107"/>
      <c r="AD6" s="107"/>
      <c r="AE6" s="107"/>
    </row>
    <row r="7" spans="1:31" s="108" customFormat="1" ht="15" customHeight="1" x14ac:dyDescent="0.25">
      <c r="A7" s="360"/>
      <c r="B7" s="109">
        <v>1997</v>
      </c>
      <c r="C7" s="204">
        <v>2932550</v>
      </c>
      <c r="D7" s="155">
        <v>102330959.99999999</v>
      </c>
      <c r="E7" s="155">
        <v>27787097</v>
      </c>
      <c r="F7" s="111">
        <f t="shared" si="0"/>
        <v>107.12550548129856</v>
      </c>
      <c r="G7" s="201">
        <f t="shared" si="0"/>
        <v>108.45705823868937</v>
      </c>
      <c r="H7" s="227">
        <f t="shared" si="0"/>
        <v>110.93141059812648</v>
      </c>
      <c r="I7" s="404">
        <f t="shared" si="1"/>
        <v>2.8657505020963354</v>
      </c>
      <c r="J7" s="229">
        <f t="shared" si="2"/>
        <v>10.553639338431072</v>
      </c>
      <c r="K7" s="107"/>
      <c r="L7" s="107"/>
      <c r="M7" s="107"/>
      <c r="N7" s="107"/>
      <c r="O7"/>
      <c r="P7" s="150"/>
      <c r="Q7" s="107"/>
      <c r="R7" s="107"/>
      <c r="S7" s="107"/>
      <c r="T7" s="107"/>
      <c r="U7" s="107"/>
      <c r="V7" s="107"/>
      <c r="W7" s="107"/>
      <c r="X7" s="107"/>
      <c r="Y7" s="107"/>
      <c r="Z7" s="107"/>
      <c r="AA7" s="107"/>
      <c r="AB7" s="107"/>
      <c r="AC7" s="107"/>
      <c r="AD7" s="107"/>
      <c r="AE7" s="107"/>
    </row>
    <row r="8" spans="1:31" s="108" customFormat="1" ht="15" customHeight="1" x14ac:dyDescent="0.25">
      <c r="A8" s="360"/>
      <c r="B8" s="112">
        <v>1998</v>
      </c>
      <c r="C8" s="203">
        <v>3016290</v>
      </c>
      <c r="D8" s="154">
        <v>111353381.00000001</v>
      </c>
      <c r="E8" s="154">
        <v>30434690.999999996</v>
      </c>
      <c r="F8" s="113">
        <f t="shared" si="0"/>
        <v>110.18451208954187</v>
      </c>
      <c r="G8" s="200">
        <f t="shared" si="0"/>
        <v>118.01961134921403</v>
      </c>
      <c r="H8" s="226">
        <f t="shared" si="0"/>
        <v>121.5011126836353</v>
      </c>
      <c r="I8" s="403">
        <f t="shared" si="1"/>
        <v>2.7087547525835785</v>
      </c>
      <c r="J8" s="228">
        <f t="shared" si="2"/>
        <v>9.9106969740550355</v>
      </c>
      <c r="K8" s="107"/>
      <c r="L8" s="107"/>
      <c r="M8" s="107"/>
      <c r="N8" s="107"/>
      <c r="O8"/>
      <c r="P8" s="150"/>
      <c r="Q8" s="107"/>
      <c r="R8" s="107"/>
      <c r="S8" s="107"/>
      <c r="T8" s="107"/>
      <c r="U8" s="107"/>
      <c r="V8" s="107"/>
      <c r="W8" s="107"/>
      <c r="X8" s="107"/>
      <c r="Y8" s="107"/>
      <c r="Z8" s="107"/>
      <c r="AA8" s="107"/>
      <c r="AB8" s="107"/>
      <c r="AC8" s="107"/>
      <c r="AD8" s="107"/>
      <c r="AE8" s="107"/>
    </row>
    <row r="9" spans="1:31" s="108" customFormat="1" ht="15" customHeight="1" x14ac:dyDescent="0.25">
      <c r="A9" s="360"/>
      <c r="B9" s="109">
        <v>1999</v>
      </c>
      <c r="C9" s="204">
        <v>3121680</v>
      </c>
      <c r="D9" s="155">
        <v>119603305.00000001</v>
      </c>
      <c r="E9" s="155">
        <v>31673317.000000004</v>
      </c>
      <c r="F9" s="111">
        <f t="shared" si="0"/>
        <v>114.03438916671843</v>
      </c>
      <c r="G9" s="201">
        <f t="shared" si="0"/>
        <v>126.76342150923561</v>
      </c>
      <c r="H9" s="227">
        <f t="shared" si="0"/>
        <v>126.44594478982889</v>
      </c>
      <c r="I9" s="404">
        <f t="shared" si="1"/>
        <v>2.6100282095047453</v>
      </c>
      <c r="J9" s="229">
        <f t="shared" si="2"/>
        <v>9.8558670062879727</v>
      </c>
      <c r="K9" s="107"/>
      <c r="L9" s="107"/>
      <c r="M9" s="107"/>
      <c r="N9" s="107"/>
      <c r="O9"/>
      <c r="P9" s="150"/>
      <c r="Q9" s="107"/>
      <c r="R9" s="107"/>
      <c r="S9" s="107"/>
      <c r="T9" s="107"/>
      <c r="U9" s="107"/>
      <c r="V9" s="107"/>
      <c r="W9" s="107"/>
      <c r="X9" s="107"/>
      <c r="Y9" s="107"/>
      <c r="Z9" s="107"/>
      <c r="AA9" s="107"/>
      <c r="AB9" s="107"/>
      <c r="AC9" s="107"/>
      <c r="AD9" s="107"/>
      <c r="AE9" s="107"/>
    </row>
    <row r="10" spans="1:31" s="108" customFormat="1" ht="15" customHeight="1" x14ac:dyDescent="0.25">
      <c r="A10" s="360"/>
      <c r="B10" s="112">
        <v>2000</v>
      </c>
      <c r="C10" s="203">
        <v>3458120</v>
      </c>
      <c r="D10" s="154">
        <v>128414444.99999999</v>
      </c>
      <c r="E10" s="154">
        <v>36218807</v>
      </c>
      <c r="F10" s="113">
        <f t="shared" si="0"/>
        <v>126.32447972412683</v>
      </c>
      <c r="G10" s="200">
        <f t="shared" si="0"/>
        <v>136.10204516848052</v>
      </c>
      <c r="H10" s="226">
        <f t="shared" si="0"/>
        <v>144.5924110277262</v>
      </c>
      <c r="I10" s="403">
        <f t="shared" si="1"/>
        <v>2.6929369199859101</v>
      </c>
      <c r="J10" s="228">
        <f t="shared" si="2"/>
        <v>9.5478572775740513</v>
      </c>
      <c r="K10" s="107"/>
      <c r="L10" s="107"/>
      <c r="M10" s="107"/>
      <c r="N10" s="107"/>
      <c r="O10"/>
      <c r="P10" s="150"/>
      <c r="Q10" s="107"/>
      <c r="R10" s="107"/>
      <c r="S10" s="107"/>
      <c r="T10" s="107"/>
      <c r="U10" s="107"/>
      <c r="V10" s="107"/>
      <c r="W10" s="107"/>
      <c r="X10" s="107"/>
      <c r="Y10" s="107"/>
      <c r="Z10" s="107"/>
      <c r="AA10" s="107"/>
      <c r="AB10" s="107"/>
      <c r="AC10" s="107"/>
      <c r="AD10" s="107"/>
      <c r="AE10" s="107"/>
    </row>
    <row r="11" spans="1:31" s="108" customFormat="1" ht="15" customHeight="1" x14ac:dyDescent="0.25">
      <c r="A11" s="360"/>
      <c r="B11" s="109">
        <v>2001</v>
      </c>
      <c r="C11" s="204">
        <v>3736820</v>
      </c>
      <c r="D11" s="155">
        <v>135775009</v>
      </c>
      <c r="E11" s="155">
        <v>37253032</v>
      </c>
      <c r="F11" s="111">
        <f t="shared" si="0"/>
        <v>136.50533883228798</v>
      </c>
      <c r="G11" s="201">
        <f t="shared" si="0"/>
        <v>143.90325331132996</v>
      </c>
      <c r="H11" s="227">
        <f t="shared" si="0"/>
        <v>148.72123521277322</v>
      </c>
      <c r="I11" s="404">
        <f t="shared" si="1"/>
        <v>2.752214879249244</v>
      </c>
      <c r="J11" s="229">
        <f t="shared" si="2"/>
        <v>10.030915067530611</v>
      </c>
      <c r="K11" s="107"/>
      <c r="L11" s="75"/>
      <c r="M11" s="150"/>
      <c r="N11" s="150"/>
      <c r="O11"/>
      <c r="P11" s="150"/>
      <c r="Q11" s="107"/>
      <c r="R11" s="107"/>
      <c r="S11" s="107"/>
      <c r="T11" s="107"/>
      <c r="U11" s="107"/>
      <c r="V11" s="107"/>
      <c r="W11" s="107"/>
      <c r="X11" s="107"/>
      <c r="Y11" s="107"/>
      <c r="Z11" s="107"/>
      <c r="AA11" s="107"/>
      <c r="AB11" s="107"/>
      <c r="AC11" s="107"/>
      <c r="AD11" s="107"/>
      <c r="AE11" s="107"/>
    </row>
    <row r="12" spans="1:31" s="151" customFormat="1" ht="15" customHeight="1" x14ac:dyDescent="0.25">
      <c r="A12" s="360"/>
      <c r="B12" s="112">
        <v>2002</v>
      </c>
      <c r="C12" s="203">
        <v>2817880</v>
      </c>
      <c r="D12" s="154">
        <v>142554263</v>
      </c>
      <c r="E12" s="154">
        <v>38594232</v>
      </c>
      <c r="F12" s="113">
        <f t="shared" ref="F12:F28" si="3">C12/C$12*100</f>
        <v>100</v>
      </c>
      <c r="G12" s="200">
        <f t="shared" ref="G12:G28" si="4">D12/D$12*100</f>
        <v>100</v>
      </c>
      <c r="H12" s="226">
        <f t="shared" ref="H12:H28" si="5">E12/E$12*100</f>
        <v>100</v>
      </c>
      <c r="I12" s="403">
        <f t="shared" si="1"/>
        <v>1.9767069329943505</v>
      </c>
      <c r="J12" s="228">
        <f t="shared" si="2"/>
        <v>7.3012982872673824</v>
      </c>
      <c r="L12" s="152"/>
      <c r="M12" s="153"/>
      <c r="N12" s="153"/>
      <c r="O12" s="117"/>
      <c r="P12" s="153"/>
    </row>
    <row r="13" spans="1:31" s="108" customFormat="1" ht="15" customHeight="1" x14ac:dyDescent="0.25">
      <c r="A13" s="360"/>
      <c r="B13" s="109">
        <v>2003</v>
      </c>
      <c r="C13" s="204">
        <v>2433780</v>
      </c>
      <c r="D13" s="155">
        <v>146067858</v>
      </c>
      <c r="E13" s="155">
        <v>39974671</v>
      </c>
      <c r="F13" s="111">
        <f t="shared" si="3"/>
        <v>86.369185345011147</v>
      </c>
      <c r="G13" s="201">
        <f t="shared" si="4"/>
        <v>102.4647421452419</v>
      </c>
      <c r="H13" s="227">
        <f t="shared" si="5"/>
        <v>103.57680132098497</v>
      </c>
      <c r="I13" s="404">
        <f t="shared" si="1"/>
        <v>1.6661981857774626</v>
      </c>
      <c r="J13" s="229">
        <f t="shared" si="2"/>
        <v>6.0883052671027604</v>
      </c>
      <c r="K13" s="107"/>
      <c r="L13" s="75"/>
      <c r="M13" s="150"/>
      <c r="N13" s="150"/>
      <c r="O13"/>
      <c r="P13" s="150"/>
      <c r="Q13" s="107"/>
      <c r="R13" s="107"/>
      <c r="S13" s="107"/>
      <c r="T13" s="107"/>
      <c r="U13" s="107"/>
      <c r="V13" s="107"/>
      <c r="W13" s="107"/>
      <c r="X13" s="107"/>
      <c r="Y13" s="107"/>
      <c r="Z13" s="107"/>
      <c r="AA13" s="107"/>
      <c r="AB13" s="107"/>
      <c r="AC13" s="107"/>
      <c r="AD13" s="107"/>
      <c r="AE13" s="107"/>
    </row>
    <row r="14" spans="1:31" s="108" customFormat="1" ht="15" customHeight="1" x14ac:dyDescent="0.25">
      <c r="A14" s="360"/>
      <c r="B14" s="112">
        <v>2004</v>
      </c>
      <c r="C14" s="203">
        <v>2442160</v>
      </c>
      <c r="D14" s="154">
        <v>152248388</v>
      </c>
      <c r="E14" s="154">
        <v>42122640</v>
      </c>
      <c r="F14" s="113">
        <f t="shared" si="3"/>
        <v>86.666572032875777</v>
      </c>
      <c r="G14" s="200">
        <f t="shared" si="4"/>
        <v>106.80030522833259</v>
      </c>
      <c r="H14" s="226">
        <f t="shared" si="5"/>
        <v>109.14231950515301</v>
      </c>
      <c r="I14" s="403">
        <f t="shared" si="1"/>
        <v>1.6040629605877994</v>
      </c>
      <c r="J14" s="228">
        <f t="shared" si="2"/>
        <v>5.7977372738270914</v>
      </c>
      <c r="K14" s="107"/>
      <c r="L14" s="75"/>
      <c r="M14" s="150"/>
      <c r="N14" s="150"/>
      <c r="O14"/>
      <c r="P14" s="150"/>
      <c r="Q14" s="107"/>
      <c r="R14" s="107"/>
      <c r="S14" s="107"/>
      <c r="T14" s="107"/>
      <c r="U14" s="107"/>
      <c r="V14" s="107"/>
      <c r="W14" s="107"/>
      <c r="X14" s="107"/>
      <c r="Y14" s="107"/>
      <c r="Z14" s="107"/>
      <c r="AA14" s="107"/>
      <c r="AB14" s="107"/>
      <c r="AC14" s="107"/>
      <c r="AD14" s="107"/>
      <c r="AE14" s="107"/>
    </row>
    <row r="15" spans="1:31" s="108" customFormat="1" ht="15" customHeight="1" x14ac:dyDescent="0.25">
      <c r="A15" s="360"/>
      <c r="B15" s="109">
        <v>2005</v>
      </c>
      <c r="C15" s="204">
        <v>2277250</v>
      </c>
      <c r="D15" s="155">
        <v>158552704.00000003</v>
      </c>
      <c r="E15" s="155">
        <v>42942679.999999993</v>
      </c>
      <c r="F15" s="111">
        <f t="shared" si="3"/>
        <v>80.814300112141041</v>
      </c>
      <c r="G15" s="201">
        <f t="shared" si="4"/>
        <v>111.22270261395131</v>
      </c>
      <c r="H15" s="227">
        <f t="shared" si="5"/>
        <v>111.26709296871095</v>
      </c>
      <c r="I15" s="404">
        <f t="shared" si="1"/>
        <v>1.4362732028840073</v>
      </c>
      <c r="J15" s="229">
        <f t="shared" si="2"/>
        <v>5.3029992538891388</v>
      </c>
      <c r="K15" s="107"/>
      <c r="L15" s="75"/>
      <c r="M15" s="150"/>
      <c r="N15" s="150"/>
      <c r="O15"/>
      <c r="P15" s="150"/>
      <c r="Q15" s="107"/>
      <c r="R15" s="107"/>
      <c r="S15" s="107"/>
      <c r="T15" s="107"/>
      <c r="U15" s="107"/>
      <c r="V15" s="107"/>
      <c r="W15" s="107"/>
      <c r="X15" s="107"/>
      <c r="Y15" s="107"/>
      <c r="Z15" s="107"/>
      <c r="AA15" s="107"/>
      <c r="AB15" s="107"/>
      <c r="AC15" s="107"/>
      <c r="AD15" s="107"/>
      <c r="AE15" s="107"/>
    </row>
    <row r="16" spans="1:31" s="108" customFormat="1" ht="15" customHeight="1" x14ac:dyDescent="0.25">
      <c r="A16" s="360"/>
      <c r="B16" s="112">
        <v>2006</v>
      </c>
      <c r="C16" s="203">
        <v>2420270</v>
      </c>
      <c r="D16" s="154">
        <v>166260469</v>
      </c>
      <c r="E16" s="154">
        <v>50472363</v>
      </c>
      <c r="F16" s="113">
        <f t="shared" si="3"/>
        <v>85.889746901926273</v>
      </c>
      <c r="G16" s="200">
        <f t="shared" si="4"/>
        <v>116.62960159949758</v>
      </c>
      <c r="H16" s="226">
        <f t="shared" si="5"/>
        <v>130.77695910622086</v>
      </c>
      <c r="I16" s="403">
        <f t="shared" si="1"/>
        <v>1.4557098356314633</v>
      </c>
      <c r="J16" s="228">
        <f t="shared" si="2"/>
        <v>4.7952381385432661</v>
      </c>
      <c r="K16" s="107"/>
      <c r="L16" s="75"/>
      <c r="M16" s="150"/>
      <c r="N16" s="150"/>
      <c r="O16"/>
      <c r="P16" s="150"/>
      <c r="Q16" s="107"/>
      <c r="R16" s="107"/>
      <c r="S16" s="107"/>
      <c r="T16" s="107"/>
      <c r="U16" s="107"/>
      <c r="V16" s="107"/>
      <c r="W16" s="107"/>
      <c r="X16" s="107"/>
      <c r="Y16" s="107"/>
      <c r="Z16" s="107"/>
      <c r="AA16" s="107"/>
      <c r="AB16" s="107"/>
      <c r="AC16" s="107"/>
      <c r="AD16" s="107"/>
      <c r="AE16" s="107"/>
    </row>
    <row r="17" spans="1:31" s="108" customFormat="1" ht="15" customHeight="1" x14ac:dyDescent="0.25">
      <c r="A17" s="360"/>
      <c r="B17" s="109">
        <v>2007</v>
      </c>
      <c r="C17" s="204">
        <v>2588420</v>
      </c>
      <c r="D17" s="155">
        <v>175483400.99999997</v>
      </c>
      <c r="E17" s="155">
        <v>54740616</v>
      </c>
      <c r="F17" s="111">
        <f t="shared" si="3"/>
        <v>91.856998878589579</v>
      </c>
      <c r="G17" s="201">
        <f t="shared" si="4"/>
        <v>123.09937093919103</v>
      </c>
      <c r="H17" s="227">
        <f t="shared" si="5"/>
        <v>141.8362619574863</v>
      </c>
      <c r="I17" s="404">
        <f t="shared" si="1"/>
        <v>1.4750227002951695</v>
      </c>
      <c r="J17" s="229">
        <f t="shared" si="2"/>
        <v>4.7285182176247336</v>
      </c>
      <c r="K17" s="107"/>
      <c r="L17" s="75"/>
      <c r="M17" s="150"/>
      <c r="N17" s="150"/>
      <c r="O17"/>
      <c r="P17" s="150"/>
      <c r="Q17" s="107"/>
      <c r="R17" s="107"/>
      <c r="S17" s="107"/>
      <c r="T17" s="107"/>
      <c r="U17" s="107"/>
      <c r="V17" s="107"/>
      <c r="W17" s="107"/>
      <c r="X17" s="107"/>
      <c r="Y17" s="107"/>
      <c r="Z17" s="107"/>
      <c r="AA17" s="107"/>
      <c r="AB17" s="107"/>
      <c r="AC17" s="107"/>
      <c r="AD17" s="107"/>
      <c r="AE17" s="107"/>
    </row>
    <row r="18" spans="1:31" s="108" customFormat="1" ht="15" customHeight="1" x14ac:dyDescent="0.25">
      <c r="A18" s="360"/>
      <c r="B18" s="112">
        <v>2008</v>
      </c>
      <c r="C18" s="203">
        <v>2484680</v>
      </c>
      <c r="D18" s="154">
        <v>179102781</v>
      </c>
      <c r="E18" s="154">
        <v>55989462</v>
      </c>
      <c r="F18" s="113">
        <f t="shared" si="3"/>
        <v>88.175507828580351</v>
      </c>
      <c r="G18" s="200">
        <f t="shared" si="4"/>
        <v>125.63831991471206</v>
      </c>
      <c r="H18" s="226">
        <f t="shared" si="5"/>
        <v>145.07209782021312</v>
      </c>
      <c r="I18" s="403">
        <f t="shared" si="1"/>
        <v>1.387292808144615</v>
      </c>
      <c r="J18" s="228">
        <f t="shared" si="2"/>
        <v>4.4377636634550983</v>
      </c>
      <c r="K18" s="107"/>
      <c r="L18" s="75"/>
      <c r="M18" s="150"/>
      <c r="N18" s="150"/>
      <c r="O18"/>
      <c r="P18" s="150"/>
      <c r="Q18" s="107"/>
      <c r="R18" s="107"/>
      <c r="S18" s="107"/>
      <c r="T18" s="107"/>
      <c r="U18" s="107"/>
      <c r="V18" s="107"/>
      <c r="W18" s="107"/>
      <c r="X18" s="107"/>
      <c r="Y18" s="107"/>
      <c r="Z18" s="107"/>
      <c r="AA18" s="107"/>
      <c r="AB18" s="107"/>
      <c r="AC18" s="107"/>
      <c r="AD18" s="107"/>
      <c r="AE18" s="107"/>
    </row>
    <row r="19" spans="1:31" s="108" customFormat="1" ht="15" customHeight="1" x14ac:dyDescent="0.25">
      <c r="A19" s="360"/>
      <c r="B19" s="109">
        <v>2009</v>
      </c>
      <c r="C19" s="204">
        <v>2281870</v>
      </c>
      <c r="D19" s="155">
        <v>175416436.99999997</v>
      </c>
      <c r="E19" s="155">
        <v>47877711</v>
      </c>
      <c r="F19" s="111">
        <f t="shared" si="3"/>
        <v>80.978253154854002</v>
      </c>
      <c r="G19" s="201">
        <f t="shared" si="4"/>
        <v>123.05239654600857</v>
      </c>
      <c r="H19" s="227">
        <f t="shared" si="5"/>
        <v>124.05405812972259</v>
      </c>
      <c r="I19" s="404">
        <f t="shared" si="1"/>
        <v>1.3008302066926605</v>
      </c>
      <c r="J19" s="229">
        <f t="shared" si="2"/>
        <v>4.7660382093036988</v>
      </c>
      <c r="K19" s="107"/>
      <c r="L19" s="75"/>
      <c r="M19" s="150"/>
      <c r="N19" s="150"/>
      <c r="O19"/>
      <c r="P19" s="150"/>
      <c r="Q19" s="107"/>
      <c r="R19" s="107"/>
      <c r="S19" s="107"/>
      <c r="T19" s="107"/>
      <c r="U19" s="107"/>
      <c r="V19" s="107"/>
      <c r="W19" s="107"/>
      <c r="X19" s="107"/>
      <c r="Y19" s="107"/>
      <c r="Z19" s="107"/>
      <c r="AA19" s="107"/>
      <c r="AB19" s="107"/>
      <c r="AC19" s="107"/>
      <c r="AD19" s="107"/>
      <c r="AE19" s="107"/>
    </row>
    <row r="20" spans="1:31" s="108" customFormat="1" ht="15" customHeight="1" x14ac:dyDescent="0.25">
      <c r="A20" s="360"/>
      <c r="B20" s="112">
        <v>2010</v>
      </c>
      <c r="C20" s="203">
        <v>2425900</v>
      </c>
      <c r="D20" s="154">
        <v>179610778.99999997</v>
      </c>
      <c r="E20" s="154">
        <v>54007720</v>
      </c>
      <c r="F20" s="113">
        <f t="shared" si="3"/>
        <v>86.089542492937952</v>
      </c>
      <c r="G20" s="200">
        <f t="shared" si="4"/>
        <v>125.99467404212245</v>
      </c>
      <c r="H20" s="226">
        <f t="shared" si="5"/>
        <v>139.93728389257751</v>
      </c>
      <c r="I20" s="403">
        <f t="shared" si="1"/>
        <v>1.3506427696079424</v>
      </c>
      <c r="J20" s="228">
        <f t="shared" si="2"/>
        <v>4.4917652513381423</v>
      </c>
      <c r="K20" s="107"/>
      <c r="L20" s="75"/>
      <c r="M20" s="150"/>
      <c r="N20" s="150"/>
      <c r="O20"/>
      <c r="P20" s="150"/>
      <c r="Q20" s="107"/>
      <c r="R20" s="107"/>
      <c r="S20" s="107"/>
      <c r="T20" s="107"/>
      <c r="U20" s="107"/>
      <c r="V20" s="107"/>
      <c r="W20" s="107"/>
      <c r="X20" s="107"/>
      <c r="Y20" s="107"/>
      <c r="Z20" s="107"/>
      <c r="AA20" s="107"/>
      <c r="AB20" s="107"/>
      <c r="AC20" s="107"/>
      <c r="AD20" s="107"/>
      <c r="AE20" s="107"/>
    </row>
    <row r="21" spans="1:31" s="108" customFormat="1" ht="15" customHeight="1" x14ac:dyDescent="0.25">
      <c r="A21" s="360"/>
      <c r="B21" s="109">
        <v>2011</v>
      </c>
      <c r="C21" s="204">
        <v>2430490</v>
      </c>
      <c r="D21" s="155">
        <v>176096171.00000003</v>
      </c>
      <c r="E21" s="155">
        <v>60673692</v>
      </c>
      <c r="F21" s="111">
        <f t="shared" si="3"/>
        <v>86.252430905503431</v>
      </c>
      <c r="G21" s="201">
        <f t="shared" si="4"/>
        <v>123.52922129028161</v>
      </c>
      <c r="H21" s="227">
        <f t="shared" si="5"/>
        <v>157.20922235218984</v>
      </c>
      <c r="I21" s="404">
        <f t="shared" si="1"/>
        <v>1.3802060466152895</v>
      </c>
      <c r="J21" s="229">
        <f t="shared" si="2"/>
        <v>4.0058383129215214</v>
      </c>
      <c r="K21" s="107"/>
      <c r="L21" s="75"/>
      <c r="M21" s="150"/>
      <c r="N21" s="150"/>
      <c r="O21"/>
      <c r="P21" s="150"/>
      <c r="Q21" s="107"/>
      <c r="R21" s="107"/>
      <c r="S21" s="107"/>
      <c r="T21" s="107"/>
      <c r="U21" s="107"/>
      <c r="V21" s="107"/>
      <c r="W21" s="107"/>
      <c r="X21" s="107"/>
      <c r="Y21" s="107"/>
      <c r="Z21" s="107"/>
      <c r="AA21" s="107"/>
      <c r="AB21" s="107"/>
      <c r="AC21" s="107"/>
      <c r="AD21" s="107"/>
      <c r="AE21" s="107"/>
    </row>
    <row r="22" spans="1:31" s="108" customFormat="1" ht="15" customHeight="1" x14ac:dyDescent="0.25">
      <c r="A22" s="360"/>
      <c r="B22" s="112">
        <v>2012</v>
      </c>
      <c r="C22" s="203">
        <v>2749460</v>
      </c>
      <c r="D22" s="154">
        <v>168295569.00000003</v>
      </c>
      <c r="E22" s="154">
        <v>63578725</v>
      </c>
      <c r="F22" s="113">
        <f t="shared" si="3"/>
        <v>97.571933510298521</v>
      </c>
      <c r="G22" s="200">
        <f t="shared" si="4"/>
        <v>118.05719833155746</v>
      </c>
      <c r="H22" s="226">
        <f t="shared" si="5"/>
        <v>164.73633935765324</v>
      </c>
      <c r="I22" s="403">
        <f t="shared" si="1"/>
        <v>1.633709084759088</v>
      </c>
      <c r="J22" s="228">
        <f t="shared" si="2"/>
        <v>4.3244969130790212</v>
      </c>
      <c r="K22" s="107"/>
      <c r="L22" s="75"/>
      <c r="M22" s="150"/>
      <c r="N22" s="150"/>
      <c r="O22"/>
      <c r="P22" s="150"/>
      <c r="Q22" s="107"/>
      <c r="R22" s="107"/>
      <c r="S22" s="107"/>
      <c r="T22" s="107"/>
      <c r="U22" s="107"/>
      <c r="V22" s="107"/>
      <c r="W22" s="107"/>
      <c r="X22" s="107"/>
      <c r="Y22" s="107"/>
      <c r="Z22" s="107"/>
      <c r="AA22" s="107"/>
      <c r="AB22" s="107"/>
      <c r="AC22" s="107"/>
      <c r="AD22" s="107"/>
      <c r="AE22" s="107"/>
    </row>
    <row r="23" spans="1:31" s="108" customFormat="1" ht="15" customHeight="1" x14ac:dyDescent="0.25">
      <c r="A23" s="360"/>
      <c r="B23" s="109">
        <v>2013</v>
      </c>
      <c r="C23" s="204">
        <v>3015780</v>
      </c>
      <c r="D23" s="155">
        <v>170492269.00000003</v>
      </c>
      <c r="E23" s="155">
        <v>67526029</v>
      </c>
      <c r="F23" s="111">
        <f t="shared" si="3"/>
        <v>107.02301020625436</v>
      </c>
      <c r="G23" s="201">
        <f t="shared" si="4"/>
        <v>119.59815540556653</v>
      </c>
      <c r="H23" s="227">
        <f t="shared" si="5"/>
        <v>174.96404384986855</v>
      </c>
      <c r="I23" s="404">
        <f t="shared" si="1"/>
        <v>1.7688661296425114</v>
      </c>
      <c r="J23" s="229">
        <f t="shared" si="2"/>
        <v>4.4661000278870242</v>
      </c>
      <c r="K23" s="107"/>
      <c r="L23" s="75"/>
      <c r="M23" s="150"/>
      <c r="N23" s="150"/>
      <c r="O23"/>
      <c r="P23" s="150"/>
      <c r="Q23" s="107"/>
      <c r="R23" s="107"/>
      <c r="S23" s="107"/>
      <c r="T23" s="107"/>
      <c r="U23" s="107"/>
      <c r="V23" s="107"/>
      <c r="W23" s="107"/>
      <c r="X23" s="107"/>
      <c r="Y23" s="107"/>
      <c r="Z23" s="107"/>
      <c r="AA23" s="107"/>
      <c r="AB23" s="107"/>
      <c r="AC23" s="107"/>
      <c r="AD23" s="107"/>
      <c r="AE23" s="107"/>
    </row>
    <row r="24" spans="1:31" s="108" customFormat="1" ht="15" customHeight="1" x14ac:dyDescent="0.25">
      <c r="A24" s="360"/>
      <c r="B24" s="112">
        <v>2014</v>
      </c>
      <c r="C24" s="203">
        <v>3060710</v>
      </c>
      <c r="D24" s="154">
        <v>173053691</v>
      </c>
      <c r="E24" s="154">
        <v>69595217</v>
      </c>
      <c r="F24" s="113">
        <f t="shared" si="3"/>
        <v>108.6174712904737</v>
      </c>
      <c r="G24" s="200">
        <f t="shared" si="4"/>
        <v>121.39496031767216</v>
      </c>
      <c r="H24" s="226">
        <f t="shared" si="5"/>
        <v>180.32543567650211</v>
      </c>
      <c r="I24" s="403">
        <f t="shared" si="1"/>
        <v>1.7686476274002154</v>
      </c>
      <c r="J24" s="228">
        <f t="shared" si="2"/>
        <v>4.3978740665468434</v>
      </c>
      <c r="K24" s="107"/>
      <c r="L24" s="75"/>
      <c r="M24" s="150"/>
      <c r="N24" s="150"/>
      <c r="O24"/>
      <c r="P24" s="150"/>
      <c r="Q24" s="107"/>
      <c r="R24" s="107"/>
      <c r="S24" s="107"/>
      <c r="T24" s="107"/>
      <c r="U24" s="107"/>
      <c r="V24" s="107"/>
      <c r="W24" s="107"/>
      <c r="X24" s="107"/>
      <c r="Y24" s="107"/>
      <c r="Z24" s="107"/>
      <c r="AA24" s="107"/>
      <c r="AB24" s="107"/>
      <c r="AC24" s="107"/>
      <c r="AD24" s="107"/>
      <c r="AE24" s="107"/>
    </row>
    <row r="25" spans="1:31" s="108" customFormat="1" ht="15" customHeight="1" x14ac:dyDescent="0.25">
      <c r="A25" s="360"/>
      <c r="B25" s="109">
        <v>2015</v>
      </c>
      <c r="C25" s="204">
        <v>3315620</v>
      </c>
      <c r="D25" s="155">
        <v>179713159</v>
      </c>
      <c r="E25" s="155">
        <v>72990707</v>
      </c>
      <c r="F25" s="111">
        <f t="shared" si="3"/>
        <v>117.66363365366873</v>
      </c>
      <c r="G25" s="201">
        <f t="shared" si="4"/>
        <v>126.06649230826581</v>
      </c>
      <c r="H25" s="227">
        <f t="shared" si="5"/>
        <v>189.12335656789335</v>
      </c>
      <c r="I25" s="404">
        <f t="shared" si="1"/>
        <v>1.8449511535212622</v>
      </c>
      <c r="J25" s="229">
        <f t="shared" si="2"/>
        <v>4.5425234749404471</v>
      </c>
      <c r="K25" s="107"/>
      <c r="L25" s="75"/>
      <c r="M25" s="150"/>
      <c r="N25" s="150"/>
      <c r="O25"/>
      <c r="P25" s="150"/>
      <c r="Q25" s="107"/>
      <c r="R25" s="107"/>
      <c r="S25" s="107"/>
      <c r="T25" s="107"/>
      <c r="U25" s="107"/>
      <c r="V25" s="107"/>
      <c r="W25" s="107"/>
      <c r="X25" s="107"/>
      <c r="Y25" s="107"/>
      <c r="Z25" s="107"/>
      <c r="AA25" s="107"/>
      <c r="AB25" s="107"/>
      <c r="AC25" s="107"/>
      <c r="AD25" s="107"/>
      <c r="AE25" s="107"/>
    </row>
    <row r="26" spans="1:31" s="108" customFormat="1" ht="15" customHeight="1" x14ac:dyDescent="0.25">
      <c r="A26" s="360"/>
      <c r="B26" s="112">
        <v>2016</v>
      </c>
      <c r="C26" s="203">
        <v>3343200</v>
      </c>
      <c r="D26" s="154">
        <v>186489811</v>
      </c>
      <c r="E26" s="154">
        <v>74989089</v>
      </c>
      <c r="F26" s="113">
        <f t="shared" si="3"/>
        <v>118.64238363592487</v>
      </c>
      <c r="G26" s="200">
        <f t="shared" si="4"/>
        <v>130.82022738246698</v>
      </c>
      <c r="H26" s="226">
        <f t="shared" si="5"/>
        <v>194.30128574653332</v>
      </c>
      <c r="I26" s="403">
        <f t="shared" si="1"/>
        <v>1.7926984761650062</v>
      </c>
      <c r="J26" s="228">
        <f t="shared" si="2"/>
        <v>4.4582485860042915</v>
      </c>
      <c r="K26" s="107"/>
      <c r="L26" s="75"/>
      <c r="M26" s="150"/>
      <c r="N26" s="150"/>
      <c r="O26"/>
      <c r="P26" s="150"/>
      <c r="Q26" s="107"/>
      <c r="R26" s="107"/>
      <c r="S26" s="107"/>
      <c r="T26" s="107"/>
      <c r="U26" s="107"/>
      <c r="V26" s="107"/>
      <c r="W26" s="107"/>
      <c r="X26" s="107"/>
      <c r="Y26" s="107"/>
      <c r="Z26" s="107"/>
      <c r="AA26" s="107"/>
      <c r="AB26" s="107"/>
      <c r="AC26" s="107"/>
      <c r="AD26" s="107"/>
      <c r="AE26" s="107"/>
    </row>
    <row r="27" spans="1:31" s="108" customFormat="1" ht="15" customHeight="1" x14ac:dyDescent="0.25">
      <c r="A27" s="360"/>
      <c r="B27" s="109">
        <v>2017</v>
      </c>
      <c r="C27" s="204">
        <v>3554750</v>
      </c>
      <c r="D27" s="155">
        <v>195947210.00000003</v>
      </c>
      <c r="E27" s="155">
        <v>83717008</v>
      </c>
      <c r="F27" s="111">
        <f t="shared" si="3"/>
        <v>126.14980055928571</v>
      </c>
      <c r="G27" s="201">
        <f t="shared" si="4"/>
        <v>137.45447233661474</v>
      </c>
      <c r="H27" s="227">
        <f t="shared" si="5"/>
        <v>216.91585416183435</v>
      </c>
      <c r="I27" s="404">
        <f t="shared" si="1"/>
        <v>1.8141365728044812</v>
      </c>
      <c r="J27" s="229">
        <f t="shared" si="2"/>
        <v>4.2461503163132637</v>
      </c>
      <c r="K27" s="107"/>
      <c r="L27" s="75"/>
      <c r="M27" s="150"/>
      <c r="N27" s="150"/>
      <c r="O27"/>
      <c r="P27" s="150"/>
      <c r="Q27" s="107"/>
      <c r="R27" s="107"/>
      <c r="S27" s="107"/>
      <c r="T27" s="107"/>
      <c r="U27" s="107"/>
      <c r="V27" s="107"/>
      <c r="W27" s="107"/>
      <c r="X27" s="107"/>
      <c r="Y27" s="107"/>
      <c r="Z27" s="107"/>
      <c r="AA27" s="107"/>
      <c r="AB27" s="107"/>
      <c r="AC27" s="107"/>
      <c r="AD27" s="107"/>
      <c r="AE27" s="107"/>
    </row>
    <row r="28" spans="1:31" s="108" customFormat="1" ht="15" customHeight="1" thickBot="1" x14ac:dyDescent="0.3">
      <c r="A28" s="360"/>
      <c r="B28" s="330">
        <v>2018</v>
      </c>
      <c r="C28" s="331">
        <v>3684540</v>
      </c>
      <c r="D28" s="332">
        <v>203896177</v>
      </c>
      <c r="E28" s="332">
        <v>88739145</v>
      </c>
      <c r="F28" s="333">
        <f t="shared" si="3"/>
        <v>130.75574545402927</v>
      </c>
      <c r="G28" s="334">
        <f t="shared" si="4"/>
        <v>143.03057145334193</v>
      </c>
      <c r="H28" s="335">
        <f t="shared" si="5"/>
        <v>229.92851626118639</v>
      </c>
      <c r="I28" s="405">
        <f t="shared" si="1"/>
        <v>1.8070667406383005</v>
      </c>
      <c r="J28" s="336">
        <f t="shared" si="2"/>
        <v>4.1521022092335915</v>
      </c>
      <c r="K28" s="107"/>
      <c r="L28" s="75"/>
      <c r="M28" s="150"/>
      <c r="N28" s="150"/>
      <c r="O28"/>
      <c r="P28" s="150"/>
      <c r="Q28" s="107"/>
      <c r="R28" s="107"/>
      <c r="S28" s="107"/>
      <c r="T28" s="107"/>
      <c r="U28" s="107"/>
      <c r="V28" s="107"/>
      <c r="W28" s="107"/>
      <c r="X28" s="107"/>
      <c r="Y28" s="107"/>
      <c r="Z28" s="107"/>
      <c r="AA28" s="107"/>
      <c r="AB28" s="107"/>
      <c r="AC28" s="107"/>
      <c r="AD28" s="107"/>
      <c r="AE28" s="107"/>
    </row>
    <row r="29" spans="1:31" s="108" customFormat="1" ht="15" customHeight="1" x14ac:dyDescent="0.25">
      <c r="A29" s="107"/>
      <c r="B29" s="109"/>
      <c r="C29" s="309"/>
      <c r="D29" s="155"/>
      <c r="E29" s="224"/>
      <c r="F29" s="310"/>
      <c r="G29" s="201"/>
      <c r="H29" s="227"/>
      <c r="I29" s="225"/>
      <c r="J29" s="229"/>
      <c r="K29" s="107"/>
      <c r="L29" s="75"/>
      <c r="M29" s="150"/>
      <c r="N29" s="150"/>
      <c r="O29"/>
      <c r="P29" s="150"/>
      <c r="Q29" s="107"/>
      <c r="R29" s="107"/>
      <c r="S29" s="107"/>
      <c r="T29" s="107"/>
      <c r="U29" s="107"/>
      <c r="V29" s="107"/>
      <c r="W29" s="107"/>
      <c r="X29" s="107"/>
      <c r="Y29" s="107"/>
      <c r="Z29" s="107"/>
      <c r="AA29" s="107"/>
      <c r="AB29" s="107"/>
      <c r="AC29" s="107"/>
      <c r="AD29" s="107"/>
      <c r="AE29" s="107"/>
    </row>
    <row r="30" spans="1:31" s="1" customFormat="1" ht="15" customHeight="1" x14ac:dyDescent="0.25">
      <c r="A30" s="114" t="s">
        <v>63</v>
      </c>
      <c r="B30" s="466" t="s">
        <v>344</v>
      </c>
      <c r="C30" s="466"/>
      <c r="D30" s="466"/>
      <c r="E30" s="466"/>
      <c r="F30" s="466"/>
      <c r="G30" s="466"/>
      <c r="H30" s="466"/>
      <c r="I30" s="467"/>
      <c r="J30" s="467"/>
    </row>
    <row r="31" spans="1:31" s="1" customFormat="1" ht="15" customHeight="1" x14ac:dyDescent="0.25">
      <c r="A31" s="308" t="s">
        <v>273</v>
      </c>
      <c r="B31" s="447" t="s">
        <v>311</v>
      </c>
      <c r="C31" s="448"/>
      <c r="D31" s="448"/>
      <c r="E31" s="15"/>
      <c r="F31"/>
    </row>
    <row r="32" spans="1:31" s="70" customFormat="1" x14ac:dyDescent="0.25">
      <c r="A32" s="415" t="s">
        <v>4</v>
      </c>
      <c r="B32" s="431" t="s">
        <v>351</v>
      </c>
      <c r="C32" s="432"/>
      <c r="D32" s="446"/>
      <c r="E32" s="422"/>
      <c r="G32" s="71"/>
      <c r="H32" s="71"/>
      <c r="I32" s="88"/>
      <c r="J32" s="88"/>
    </row>
    <row r="33" spans="1:31" x14ac:dyDescent="0.25">
      <c r="A33" s="70"/>
      <c r="B33" s="88"/>
      <c r="C33" s="88"/>
      <c r="D33" s="88"/>
      <c r="E33" s="88"/>
      <c r="F33" s="88"/>
      <c r="G33" s="88"/>
      <c r="H33" s="88"/>
      <c r="I33" s="88"/>
      <c r="J33" s="88"/>
      <c r="K33" s="70"/>
      <c r="L33" s="70"/>
      <c r="M33" s="70"/>
      <c r="N33" s="70"/>
      <c r="P33" s="70"/>
      <c r="Q33" s="70"/>
      <c r="R33" s="70"/>
      <c r="S33" s="70"/>
      <c r="T33" s="70"/>
      <c r="U33" s="70"/>
      <c r="V33" s="70"/>
      <c r="W33" s="70"/>
      <c r="X33" s="70"/>
      <c r="Y33" s="70"/>
      <c r="Z33" s="70"/>
      <c r="AA33" s="70"/>
      <c r="AB33" s="70"/>
      <c r="AC33" s="70"/>
      <c r="AD33" s="70"/>
      <c r="AE33" s="70"/>
    </row>
    <row r="34" spans="1:31" x14ac:dyDescent="0.25">
      <c r="A34" s="70"/>
      <c r="B34" s="88"/>
      <c r="C34" s="88"/>
      <c r="D34" s="88"/>
      <c r="E34" s="88"/>
      <c r="F34" s="88"/>
      <c r="G34" s="88"/>
      <c r="H34" s="88"/>
      <c r="I34" s="70"/>
      <c r="J34" s="70"/>
      <c r="K34" s="70"/>
      <c r="L34" s="70"/>
      <c r="M34" s="70"/>
      <c r="N34" s="70"/>
      <c r="P34" s="70"/>
      <c r="Q34" s="70"/>
      <c r="R34" s="70"/>
      <c r="S34" s="70"/>
      <c r="T34" s="70"/>
      <c r="U34" s="70"/>
      <c r="V34" s="70"/>
      <c r="W34" s="70"/>
      <c r="X34" s="70"/>
      <c r="Y34" s="70"/>
      <c r="Z34" s="70"/>
      <c r="AA34" s="70"/>
      <c r="AB34" s="70"/>
      <c r="AC34" s="70"/>
      <c r="AD34" s="70"/>
      <c r="AE34" s="70"/>
    </row>
    <row r="35" spans="1:31" x14ac:dyDescent="0.25">
      <c r="A35" s="70"/>
      <c r="B35" s="70"/>
      <c r="C35" s="70"/>
      <c r="D35" s="70"/>
      <c r="E35" s="70"/>
      <c r="F35" s="70"/>
      <c r="G35" s="70"/>
      <c r="H35" s="70"/>
      <c r="I35" s="70"/>
      <c r="J35" s="70"/>
      <c r="K35" s="70"/>
      <c r="L35" s="70"/>
      <c r="M35" s="70"/>
      <c r="N35" s="70"/>
      <c r="P35" s="70"/>
      <c r="Q35" s="70"/>
      <c r="R35" s="70"/>
      <c r="S35" s="70"/>
      <c r="T35" s="70"/>
      <c r="U35" s="70"/>
      <c r="V35" s="70"/>
      <c r="W35" s="70"/>
      <c r="X35" s="70"/>
      <c r="Y35" s="70"/>
      <c r="Z35" s="70"/>
      <c r="AA35" s="70"/>
      <c r="AB35" s="70"/>
      <c r="AC35" s="70"/>
      <c r="AD35" s="70"/>
      <c r="AE35" s="70"/>
    </row>
    <row r="36" spans="1:31" x14ac:dyDescent="0.25">
      <c r="A36" s="70"/>
      <c r="B36" s="70"/>
      <c r="C36" s="70"/>
      <c r="D36" s="70"/>
      <c r="E36" s="70"/>
      <c r="F36" s="70"/>
      <c r="G36" s="70"/>
      <c r="H36" s="70"/>
      <c r="I36" s="70"/>
      <c r="J36" s="70"/>
      <c r="K36" s="70"/>
      <c r="L36" s="70"/>
      <c r="M36" s="70"/>
      <c r="N36" s="70"/>
      <c r="P36" s="70"/>
      <c r="Q36" s="70"/>
      <c r="R36" s="70"/>
      <c r="S36" s="70"/>
      <c r="T36" s="70"/>
      <c r="U36" s="70"/>
      <c r="V36" s="70"/>
      <c r="W36" s="70"/>
      <c r="X36" s="70"/>
      <c r="Y36" s="70"/>
      <c r="Z36" s="70"/>
      <c r="AA36" s="70"/>
      <c r="AB36" s="70"/>
      <c r="AC36" s="70"/>
      <c r="AD36" s="70"/>
      <c r="AE36" s="70"/>
    </row>
    <row r="37" spans="1:31" x14ac:dyDescent="0.25">
      <c r="A37" s="70"/>
      <c r="B37" s="70"/>
      <c r="C37" s="70"/>
      <c r="D37" s="70"/>
      <c r="E37" s="70"/>
      <c r="F37" s="70"/>
      <c r="G37" s="70"/>
      <c r="H37" s="70"/>
      <c r="I37" s="70"/>
      <c r="J37" s="70"/>
      <c r="K37" s="70"/>
      <c r="L37" s="70"/>
      <c r="M37" s="70"/>
      <c r="N37" s="70"/>
      <c r="P37" s="70"/>
      <c r="Q37" s="70"/>
      <c r="R37" s="70"/>
      <c r="S37" s="70"/>
      <c r="T37" s="70"/>
      <c r="U37" s="70"/>
      <c r="V37" s="70"/>
      <c r="W37" s="70"/>
      <c r="X37" s="70"/>
      <c r="Y37" s="70"/>
      <c r="Z37" s="70"/>
      <c r="AA37" s="70"/>
      <c r="AB37" s="70"/>
      <c r="AC37" s="70"/>
      <c r="AD37" s="70"/>
      <c r="AE37" s="70"/>
    </row>
    <row r="38" spans="1:31" x14ac:dyDescent="0.25">
      <c r="A38" s="70"/>
      <c r="B38" s="70"/>
      <c r="C38" s="70"/>
      <c r="D38" s="70"/>
      <c r="E38" s="70"/>
      <c r="F38" s="70"/>
      <c r="G38" s="70"/>
      <c r="H38" s="70"/>
      <c r="I38" s="70"/>
      <c r="J38" s="70"/>
      <c r="K38" s="70"/>
      <c r="L38" s="70"/>
      <c r="M38" s="70"/>
      <c r="N38" s="70"/>
      <c r="P38" s="70"/>
      <c r="Q38" s="70"/>
      <c r="R38" s="70"/>
      <c r="S38" s="70"/>
      <c r="T38" s="70"/>
      <c r="U38" s="70"/>
      <c r="V38" s="70"/>
      <c r="W38" s="70"/>
      <c r="X38" s="70"/>
      <c r="Y38" s="70"/>
      <c r="Z38" s="70"/>
      <c r="AA38" s="70"/>
      <c r="AB38" s="70"/>
      <c r="AC38" s="70"/>
      <c r="AD38" s="70"/>
      <c r="AE38" s="70"/>
    </row>
    <row r="39" spans="1:31" x14ac:dyDescent="0.25">
      <c r="A39" s="70"/>
      <c r="B39" s="70"/>
      <c r="C39" s="70"/>
      <c r="D39" s="70"/>
      <c r="E39" s="70"/>
      <c r="F39" s="70"/>
      <c r="G39" s="70"/>
      <c r="H39" s="70"/>
      <c r="I39" s="70"/>
      <c r="J39" s="70"/>
      <c r="K39" s="70"/>
      <c r="L39" s="70"/>
      <c r="M39" s="70"/>
      <c r="N39" s="70"/>
      <c r="P39" s="70"/>
      <c r="Q39" s="70"/>
      <c r="R39" s="70"/>
      <c r="S39" s="70"/>
      <c r="T39" s="70"/>
      <c r="U39" s="70"/>
      <c r="V39" s="70"/>
      <c r="W39" s="70"/>
      <c r="X39" s="70"/>
      <c r="Y39" s="70"/>
      <c r="Z39" s="70"/>
      <c r="AA39" s="70"/>
      <c r="AB39" s="70"/>
      <c r="AC39" s="70"/>
      <c r="AD39" s="70"/>
      <c r="AE39" s="70"/>
    </row>
    <row r="40" spans="1:31" x14ac:dyDescent="0.25">
      <c r="A40" s="70"/>
      <c r="B40" s="70"/>
      <c r="C40" s="70"/>
      <c r="D40" s="70"/>
      <c r="E40" s="70"/>
      <c r="F40" s="70"/>
      <c r="G40" s="70"/>
      <c r="H40" s="70"/>
    </row>
  </sheetData>
  <sortState ref="B49:C71">
    <sortCondition descending="1" ref="C49"/>
  </sortState>
  <mergeCells count="11">
    <mergeCell ref="B32:D32"/>
    <mergeCell ref="B31:D31"/>
    <mergeCell ref="B2:J2"/>
    <mergeCell ref="B3:J3"/>
    <mergeCell ref="B4:B5"/>
    <mergeCell ref="C4:C5"/>
    <mergeCell ref="D4:D5"/>
    <mergeCell ref="E4:E5"/>
    <mergeCell ref="F4:H4"/>
    <mergeCell ref="I4:J4"/>
    <mergeCell ref="B30:J30"/>
  </mergeCells>
  <hyperlinks>
    <hyperlink ref="J1" location="Índice!A1" display="[índice Ç]"/>
    <hyperlink ref="B32"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election activeCell="D76" sqref="A76:XFD76"/>
    </sheetView>
  </sheetViews>
  <sheetFormatPr defaultRowHeight="15" x14ac:dyDescent="0.25"/>
  <cols>
    <col min="1" max="1" width="12.7109375" customWidth="1"/>
    <col min="2" max="2" width="24.7109375" customWidth="1"/>
    <col min="3" max="20" width="12.7109375" customWidth="1"/>
  </cols>
  <sheetData>
    <row r="1" spans="1:20" s="15" customFormat="1" ht="30" customHeight="1" x14ac:dyDescent="0.25">
      <c r="A1" s="94" t="s">
        <v>0</v>
      </c>
      <c r="B1" s="22" t="s">
        <v>1</v>
      </c>
      <c r="C1" s="313"/>
      <c r="D1" s="313"/>
      <c r="E1" s="16"/>
      <c r="T1" s="207" t="s">
        <v>266</v>
      </c>
    </row>
    <row r="2" spans="1:20" s="71" customFormat="1" ht="30" customHeight="1" x14ac:dyDescent="0.25">
      <c r="B2" s="470" t="s">
        <v>322</v>
      </c>
      <c r="C2" s="471"/>
      <c r="D2" s="471"/>
      <c r="E2" s="471"/>
      <c r="F2" s="471"/>
      <c r="G2" s="471"/>
      <c r="H2" s="471"/>
      <c r="I2" s="471"/>
      <c r="J2" s="471"/>
      <c r="K2" s="471"/>
      <c r="L2" s="471"/>
      <c r="M2" s="471"/>
      <c r="N2" s="471"/>
      <c r="O2" s="471"/>
      <c r="P2" s="471"/>
      <c r="Q2" s="471"/>
      <c r="R2" s="471"/>
      <c r="S2" s="471"/>
      <c r="T2" s="471"/>
    </row>
    <row r="3" spans="1:20" s="71" customFormat="1" ht="15" customHeight="1" thickBot="1" x14ac:dyDescent="0.3">
      <c r="B3" s="468" t="s">
        <v>258</v>
      </c>
      <c r="C3" s="469"/>
      <c r="D3" s="469"/>
      <c r="E3" s="469"/>
      <c r="F3" s="469"/>
      <c r="G3" s="469"/>
      <c r="H3" s="469"/>
      <c r="I3" s="469"/>
      <c r="J3" s="469"/>
      <c r="K3" s="469"/>
      <c r="L3" s="469"/>
      <c r="M3" s="469"/>
      <c r="N3" s="469"/>
      <c r="O3" s="469"/>
      <c r="P3" s="469"/>
      <c r="Q3" s="469"/>
      <c r="R3" s="469"/>
      <c r="S3" s="469"/>
      <c r="T3" s="469"/>
    </row>
    <row r="4" spans="1:20" s="71" customFormat="1" ht="30" customHeight="1" x14ac:dyDescent="0.25">
      <c r="B4" s="72" t="s">
        <v>62</v>
      </c>
      <c r="C4" s="73">
        <v>2001</v>
      </c>
      <c r="D4" s="73">
        <v>2002</v>
      </c>
      <c r="E4" s="73">
        <v>2003</v>
      </c>
      <c r="F4" s="73">
        <v>2004</v>
      </c>
      <c r="G4" s="73">
        <v>2005</v>
      </c>
      <c r="H4" s="73">
        <v>2006</v>
      </c>
      <c r="I4" s="73">
        <v>2007</v>
      </c>
      <c r="J4" s="73">
        <v>2008</v>
      </c>
      <c r="K4" s="73">
        <v>2009</v>
      </c>
      <c r="L4" s="73">
        <v>2010</v>
      </c>
      <c r="M4" s="73">
        <v>2011</v>
      </c>
      <c r="N4" s="73">
        <v>2012</v>
      </c>
      <c r="O4" s="73">
        <v>2013</v>
      </c>
      <c r="P4" s="73">
        <v>2014</v>
      </c>
      <c r="Q4" s="73">
        <v>2015</v>
      </c>
      <c r="R4" s="73">
        <v>2016</v>
      </c>
      <c r="S4" s="73">
        <v>2017</v>
      </c>
      <c r="T4" s="73">
        <v>2018</v>
      </c>
    </row>
    <row r="5" spans="1:20" s="71" customFormat="1" ht="30" customHeight="1" x14ac:dyDescent="0.25">
      <c r="B5" s="74" t="s">
        <v>10</v>
      </c>
      <c r="C5" s="75">
        <v>3736820</v>
      </c>
      <c r="D5" s="75">
        <v>2817880</v>
      </c>
      <c r="E5" s="75">
        <v>2433780</v>
      </c>
      <c r="F5" s="75">
        <v>2442160</v>
      </c>
      <c r="G5" s="75">
        <v>2277250</v>
      </c>
      <c r="H5" s="75">
        <v>2420270</v>
      </c>
      <c r="I5" s="75">
        <v>2588420</v>
      </c>
      <c r="J5" s="75">
        <v>2484680</v>
      </c>
      <c r="K5" s="75">
        <v>2281870</v>
      </c>
      <c r="L5" s="75">
        <v>2425900</v>
      </c>
      <c r="M5" s="75">
        <v>2430490</v>
      </c>
      <c r="N5" s="75">
        <v>2749460</v>
      </c>
      <c r="O5" s="75">
        <v>3015780</v>
      </c>
      <c r="P5" s="75">
        <v>3060710</v>
      </c>
      <c r="Q5" s="75">
        <v>3315620</v>
      </c>
      <c r="R5" s="75">
        <v>3343200</v>
      </c>
      <c r="S5" s="75">
        <v>3554750</v>
      </c>
      <c r="T5" s="75">
        <v>3684540</v>
      </c>
    </row>
    <row r="6" spans="1:20" s="70" customFormat="1" ht="15" customHeight="1" x14ac:dyDescent="0.25">
      <c r="A6" s="71"/>
      <c r="B6" s="4" t="s">
        <v>11</v>
      </c>
      <c r="C6" s="67">
        <v>12830</v>
      </c>
      <c r="D6" s="67">
        <v>8660</v>
      </c>
      <c r="E6" s="67">
        <v>8990</v>
      </c>
      <c r="F6" s="67">
        <v>14170</v>
      </c>
      <c r="G6" s="67">
        <v>5540</v>
      </c>
      <c r="H6" s="67">
        <v>6840</v>
      </c>
      <c r="I6" s="67">
        <v>7920</v>
      </c>
      <c r="J6" s="67">
        <v>9850</v>
      </c>
      <c r="K6" s="67">
        <v>5110</v>
      </c>
      <c r="L6" s="67">
        <v>6710</v>
      </c>
      <c r="M6" s="67">
        <v>8200</v>
      </c>
      <c r="N6" s="67">
        <v>7860</v>
      </c>
      <c r="O6" s="67">
        <v>6560</v>
      </c>
      <c r="P6" s="67">
        <v>8760</v>
      </c>
      <c r="Q6" s="67">
        <v>8570</v>
      </c>
      <c r="R6" s="67">
        <v>9980</v>
      </c>
      <c r="S6" s="67">
        <v>27030</v>
      </c>
      <c r="T6" s="67">
        <v>42000</v>
      </c>
    </row>
    <row r="7" spans="1:20" s="70" customFormat="1" ht="15" customHeight="1" x14ac:dyDescent="0.25">
      <c r="A7" s="71"/>
      <c r="B7" s="7" t="s">
        <v>12</v>
      </c>
      <c r="C7" s="68">
        <v>325240</v>
      </c>
      <c r="D7" s="68">
        <v>205810</v>
      </c>
      <c r="E7" s="68">
        <v>205640</v>
      </c>
      <c r="F7" s="68">
        <v>178780</v>
      </c>
      <c r="G7" s="68">
        <v>164520</v>
      </c>
      <c r="H7" s="68">
        <v>168900</v>
      </c>
      <c r="I7" s="68">
        <v>170560</v>
      </c>
      <c r="J7" s="68">
        <v>147660</v>
      </c>
      <c r="K7" s="68">
        <v>120860</v>
      </c>
      <c r="L7" s="68">
        <v>120420</v>
      </c>
      <c r="M7" s="68">
        <v>113420</v>
      </c>
      <c r="N7" s="68">
        <v>172940</v>
      </c>
      <c r="O7" s="68">
        <v>197250</v>
      </c>
      <c r="P7" s="68">
        <v>196190</v>
      </c>
      <c r="Q7" s="68">
        <v>255470</v>
      </c>
      <c r="R7" s="68">
        <v>253710</v>
      </c>
      <c r="S7" s="68">
        <v>240440</v>
      </c>
      <c r="T7" s="68">
        <v>242520</v>
      </c>
    </row>
    <row r="8" spans="1:20" s="70" customFormat="1" ht="15" customHeight="1" x14ac:dyDescent="0.25">
      <c r="A8" s="71"/>
      <c r="B8" s="4" t="s">
        <v>13</v>
      </c>
      <c r="C8" s="67">
        <v>8790</v>
      </c>
      <c r="D8" s="67">
        <v>14280</v>
      </c>
      <c r="E8" s="67">
        <v>9450</v>
      </c>
      <c r="F8" s="67">
        <v>20640</v>
      </c>
      <c r="G8" s="67">
        <v>23350</v>
      </c>
      <c r="H8" s="67">
        <v>32950</v>
      </c>
      <c r="I8" s="67">
        <v>48110</v>
      </c>
      <c r="J8" s="67">
        <v>70860</v>
      </c>
      <c r="K8" s="67">
        <v>103470</v>
      </c>
      <c r="L8" s="67">
        <v>134870</v>
      </c>
      <c r="M8" s="67">
        <v>147320</v>
      </c>
      <c r="N8" s="67">
        <v>270690</v>
      </c>
      <c r="O8" s="67">
        <v>304330</v>
      </c>
      <c r="P8" s="67">
        <v>247960</v>
      </c>
      <c r="Q8" s="67">
        <v>213120</v>
      </c>
      <c r="R8" s="67">
        <v>205890</v>
      </c>
      <c r="S8" s="67">
        <v>245080</v>
      </c>
      <c r="T8" s="67">
        <v>223010</v>
      </c>
    </row>
    <row r="9" spans="1:20" s="70" customFormat="1" ht="15" customHeight="1" x14ac:dyDescent="0.25">
      <c r="A9" s="71"/>
      <c r="B9" s="7" t="s">
        <v>14</v>
      </c>
      <c r="C9" s="68">
        <v>390</v>
      </c>
      <c r="D9" s="68">
        <v>40</v>
      </c>
      <c r="E9" s="68">
        <v>100</v>
      </c>
      <c r="F9" s="68">
        <v>320</v>
      </c>
      <c r="G9" s="68">
        <v>110</v>
      </c>
      <c r="H9" s="68">
        <v>90</v>
      </c>
      <c r="I9" s="68">
        <v>110</v>
      </c>
      <c r="J9" s="68">
        <v>230</v>
      </c>
      <c r="K9" s="68">
        <v>420</v>
      </c>
      <c r="L9" s="68">
        <v>650</v>
      </c>
      <c r="M9" s="68">
        <v>790</v>
      </c>
      <c r="N9" s="68">
        <v>590</v>
      </c>
      <c r="O9" s="68">
        <v>830</v>
      </c>
      <c r="P9" s="68">
        <v>220</v>
      </c>
      <c r="Q9" s="68">
        <v>200</v>
      </c>
      <c r="R9" s="68">
        <v>160</v>
      </c>
      <c r="S9" s="68">
        <v>120</v>
      </c>
      <c r="T9" s="68">
        <v>80</v>
      </c>
    </row>
    <row r="10" spans="1:20" s="70" customFormat="1" ht="15" customHeight="1" x14ac:dyDescent="0.25">
      <c r="A10" s="71"/>
      <c r="B10" s="4" t="s">
        <v>15</v>
      </c>
      <c r="C10" s="67">
        <v>100</v>
      </c>
      <c r="D10" s="67">
        <v>30</v>
      </c>
      <c r="E10" s="67">
        <v>70</v>
      </c>
      <c r="F10" s="67">
        <v>30</v>
      </c>
      <c r="G10" s="67">
        <v>10</v>
      </c>
      <c r="H10" s="67">
        <v>90</v>
      </c>
      <c r="I10" s="67">
        <v>20</v>
      </c>
      <c r="J10" s="67">
        <v>30</v>
      </c>
      <c r="K10" s="67">
        <v>70</v>
      </c>
      <c r="L10" s="67">
        <v>50</v>
      </c>
      <c r="M10" s="67">
        <v>60</v>
      </c>
      <c r="N10" s="67">
        <v>50</v>
      </c>
      <c r="O10" s="67">
        <v>40</v>
      </c>
      <c r="P10" s="67">
        <v>30</v>
      </c>
      <c r="Q10" s="67">
        <v>30</v>
      </c>
      <c r="R10" s="67">
        <v>10</v>
      </c>
      <c r="S10" s="67">
        <v>10</v>
      </c>
      <c r="T10" s="67">
        <v>0</v>
      </c>
    </row>
    <row r="11" spans="1:20" s="70" customFormat="1" ht="15" customHeight="1" x14ac:dyDescent="0.25">
      <c r="A11" s="71"/>
      <c r="B11" s="7" t="s">
        <v>16</v>
      </c>
      <c r="C11" s="68">
        <v>230</v>
      </c>
      <c r="D11" s="68">
        <v>70</v>
      </c>
      <c r="E11" s="68">
        <v>100</v>
      </c>
      <c r="F11" s="68">
        <v>120</v>
      </c>
      <c r="G11" s="68">
        <v>30</v>
      </c>
      <c r="H11" s="68">
        <v>30</v>
      </c>
      <c r="I11" s="68">
        <v>90</v>
      </c>
      <c r="J11" s="68">
        <v>310</v>
      </c>
      <c r="K11" s="68">
        <v>1000</v>
      </c>
      <c r="L11" s="68">
        <v>1020</v>
      </c>
      <c r="M11" s="68">
        <v>330</v>
      </c>
      <c r="N11" s="68">
        <v>390</v>
      </c>
      <c r="O11" s="68">
        <v>450</v>
      </c>
      <c r="P11" s="68">
        <v>910</v>
      </c>
      <c r="Q11" s="68">
        <v>910</v>
      </c>
      <c r="R11" s="68">
        <v>740</v>
      </c>
      <c r="S11" s="68">
        <v>1300</v>
      </c>
      <c r="T11" s="68">
        <v>2270</v>
      </c>
    </row>
    <row r="12" spans="1:20" s="70" customFormat="1" ht="15" customHeight="1" x14ac:dyDescent="0.25">
      <c r="A12" s="71"/>
      <c r="B12" s="4" t="s">
        <v>17</v>
      </c>
      <c r="C12" s="67">
        <v>7790</v>
      </c>
      <c r="D12" s="67">
        <v>5740</v>
      </c>
      <c r="E12" s="67">
        <v>9420</v>
      </c>
      <c r="F12" s="67">
        <v>6860</v>
      </c>
      <c r="G12" s="67">
        <v>5310</v>
      </c>
      <c r="H12" s="67">
        <v>3880</v>
      </c>
      <c r="I12" s="67">
        <v>3690</v>
      </c>
      <c r="J12" s="67">
        <v>2610</v>
      </c>
      <c r="K12" s="67">
        <v>3800</v>
      </c>
      <c r="L12" s="67">
        <v>3190</v>
      </c>
      <c r="M12" s="67">
        <v>2970</v>
      </c>
      <c r="N12" s="67">
        <v>4170</v>
      </c>
      <c r="O12" s="67">
        <v>3220</v>
      </c>
      <c r="P12" s="67">
        <v>4540</v>
      </c>
      <c r="Q12" s="67">
        <v>3420</v>
      </c>
      <c r="R12" s="67">
        <v>3510</v>
      </c>
      <c r="S12" s="67">
        <v>4430</v>
      </c>
      <c r="T12" s="67">
        <v>4510</v>
      </c>
    </row>
    <row r="13" spans="1:20" s="70" customFormat="1" ht="15" customHeight="1" x14ac:dyDescent="0.25">
      <c r="A13" s="71"/>
      <c r="B13" s="7" t="s">
        <v>18</v>
      </c>
      <c r="C13" s="68">
        <v>1730</v>
      </c>
      <c r="D13" s="68">
        <v>1930</v>
      </c>
      <c r="E13" s="68">
        <v>1250</v>
      </c>
      <c r="F13" s="68">
        <v>3400</v>
      </c>
      <c r="G13" s="68">
        <v>1040</v>
      </c>
      <c r="H13" s="68">
        <v>1420</v>
      </c>
      <c r="I13" s="68">
        <v>3690</v>
      </c>
      <c r="J13" s="68">
        <v>3590</v>
      </c>
      <c r="K13" s="68">
        <v>3980</v>
      </c>
      <c r="L13" s="68">
        <v>6080</v>
      </c>
      <c r="M13" s="68">
        <v>6980</v>
      </c>
      <c r="N13" s="68">
        <v>7730</v>
      </c>
      <c r="O13" s="68">
        <v>9170</v>
      </c>
      <c r="P13" s="68">
        <v>7250</v>
      </c>
      <c r="Q13" s="68">
        <v>7660</v>
      </c>
      <c r="R13" s="68">
        <v>7020</v>
      </c>
      <c r="S13" s="68">
        <v>8710</v>
      </c>
      <c r="T13" s="68">
        <v>8290</v>
      </c>
    </row>
    <row r="14" spans="1:20" s="70" customFormat="1" ht="15" customHeight="1" x14ac:dyDescent="0.25">
      <c r="A14" s="71"/>
      <c r="B14" s="4" t="s">
        <v>19</v>
      </c>
      <c r="C14" s="67">
        <v>45800</v>
      </c>
      <c r="D14" s="67">
        <v>27390</v>
      </c>
      <c r="E14" s="67">
        <v>25190</v>
      </c>
      <c r="F14" s="67">
        <v>21470</v>
      </c>
      <c r="G14" s="67">
        <v>20610</v>
      </c>
      <c r="H14" s="67">
        <v>28250</v>
      </c>
      <c r="I14" s="67">
        <v>37890</v>
      </c>
      <c r="J14" s="67">
        <v>35670</v>
      </c>
      <c r="K14" s="67">
        <v>30990</v>
      </c>
      <c r="L14" s="67">
        <v>34420</v>
      </c>
      <c r="M14" s="67">
        <v>38080</v>
      </c>
      <c r="N14" s="67">
        <v>52020</v>
      </c>
      <c r="O14" s="67">
        <v>67210</v>
      </c>
      <c r="P14" s="67">
        <v>77900</v>
      </c>
      <c r="Q14" s="67">
        <v>66600</v>
      </c>
      <c r="R14" s="67">
        <v>78900</v>
      </c>
      <c r="S14" s="67">
        <v>66500</v>
      </c>
      <c r="T14" s="67">
        <v>58580</v>
      </c>
    </row>
    <row r="15" spans="1:20" s="70" customFormat="1" ht="15" customHeight="1" x14ac:dyDescent="0.25">
      <c r="A15" s="71"/>
      <c r="B15" s="7" t="s">
        <v>20</v>
      </c>
      <c r="C15" s="68">
        <v>14130</v>
      </c>
      <c r="D15" s="68">
        <v>16260.000000000002</v>
      </c>
      <c r="E15" s="68">
        <v>9480</v>
      </c>
      <c r="F15" s="68">
        <v>6580</v>
      </c>
      <c r="G15" s="68">
        <v>8870</v>
      </c>
      <c r="H15" s="68">
        <v>8189.9999999999991</v>
      </c>
      <c r="I15" s="68">
        <v>7810</v>
      </c>
      <c r="J15" s="68">
        <v>9760</v>
      </c>
      <c r="K15" s="68">
        <v>8910</v>
      </c>
      <c r="L15" s="68">
        <v>10590</v>
      </c>
      <c r="M15" s="68">
        <v>8730</v>
      </c>
      <c r="N15" s="68">
        <v>10730</v>
      </c>
      <c r="O15" s="68">
        <v>16520</v>
      </c>
      <c r="P15" s="68">
        <v>26830</v>
      </c>
      <c r="Q15" s="68">
        <v>19950</v>
      </c>
      <c r="R15" s="68">
        <v>21200</v>
      </c>
      <c r="S15" s="68">
        <v>24820</v>
      </c>
      <c r="T15" s="68">
        <v>19220</v>
      </c>
    </row>
    <row r="16" spans="1:20" s="70" customFormat="1" ht="15" customHeight="1" x14ac:dyDescent="0.25">
      <c r="A16" s="71"/>
      <c r="B16" s="4" t="s">
        <v>21</v>
      </c>
      <c r="C16" s="67">
        <v>20</v>
      </c>
      <c r="D16" s="67">
        <v>40</v>
      </c>
      <c r="E16" s="67">
        <v>20</v>
      </c>
      <c r="F16" s="67">
        <v>10</v>
      </c>
      <c r="G16" s="67">
        <v>20</v>
      </c>
      <c r="H16" s="67">
        <v>20</v>
      </c>
      <c r="I16" s="67">
        <v>80</v>
      </c>
      <c r="J16" s="67">
        <v>100</v>
      </c>
      <c r="K16" s="67">
        <v>130</v>
      </c>
      <c r="L16" s="67">
        <v>290</v>
      </c>
      <c r="M16" s="67">
        <v>190</v>
      </c>
      <c r="N16" s="67">
        <v>260</v>
      </c>
      <c r="O16" s="67">
        <v>530</v>
      </c>
      <c r="P16" s="67">
        <v>120</v>
      </c>
      <c r="Q16" s="67">
        <v>140</v>
      </c>
      <c r="R16" s="67">
        <v>90</v>
      </c>
      <c r="S16" s="67">
        <v>1130</v>
      </c>
      <c r="T16" s="67">
        <v>1090</v>
      </c>
    </row>
    <row r="17" spans="1:20" s="70" customFormat="1" ht="15" customHeight="1" x14ac:dyDescent="0.25">
      <c r="A17" s="71"/>
      <c r="B17" s="7" t="s">
        <v>22</v>
      </c>
      <c r="C17" s="68">
        <v>1060</v>
      </c>
      <c r="D17" s="68">
        <v>1370</v>
      </c>
      <c r="E17" s="68">
        <v>1710</v>
      </c>
      <c r="F17" s="68">
        <v>3010</v>
      </c>
      <c r="G17" s="68">
        <v>2020</v>
      </c>
      <c r="H17" s="68">
        <v>2880</v>
      </c>
      <c r="I17" s="68">
        <v>2600</v>
      </c>
      <c r="J17" s="68">
        <v>2150</v>
      </c>
      <c r="K17" s="68">
        <v>2460</v>
      </c>
      <c r="L17" s="68">
        <v>3120</v>
      </c>
      <c r="M17" s="68">
        <v>2830</v>
      </c>
      <c r="N17" s="68">
        <v>2390</v>
      </c>
      <c r="O17" s="68">
        <v>3440</v>
      </c>
      <c r="P17" s="68">
        <v>3000</v>
      </c>
      <c r="Q17" s="68">
        <v>1640</v>
      </c>
      <c r="R17" s="68">
        <v>1740</v>
      </c>
      <c r="S17" s="68">
        <v>2250</v>
      </c>
      <c r="T17" s="68">
        <v>3180</v>
      </c>
    </row>
    <row r="18" spans="1:20" s="70" customFormat="1" ht="15" customHeight="1" x14ac:dyDescent="0.25">
      <c r="A18" s="71"/>
      <c r="B18" s="4" t="s">
        <v>23</v>
      </c>
      <c r="C18" s="67">
        <v>114680</v>
      </c>
      <c r="D18" s="67">
        <v>91100</v>
      </c>
      <c r="E18" s="67">
        <v>83160</v>
      </c>
      <c r="F18" s="67">
        <v>73950</v>
      </c>
      <c r="G18" s="67">
        <v>73300</v>
      </c>
      <c r="H18" s="67">
        <v>68490</v>
      </c>
      <c r="I18" s="67">
        <v>76410</v>
      </c>
      <c r="J18" s="67">
        <v>56760</v>
      </c>
      <c r="K18" s="67">
        <v>41870</v>
      </c>
      <c r="L18" s="67">
        <v>46250</v>
      </c>
      <c r="M18" s="67">
        <v>40220</v>
      </c>
      <c r="N18" s="67">
        <v>45900</v>
      </c>
      <c r="O18" s="67">
        <v>42790</v>
      </c>
      <c r="P18" s="67">
        <v>62890</v>
      </c>
      <c r="Q18" s="67">
        <v>32490.000000000004</v>
      </c>
      <c r="R18" s="67">
        <v>31400</v>
      </c>
      <c r="S18" s="67">
        <v>25610</v>
      </c>
      <c r="T18" s="67">
        <v>21510</v>
      </c>
    </row>
    <row r="19" spans="1:20" s="70" customFormat="1" ht="15" customHeight="1" x14ac:dyDescent="0.25">
      <c r="A19" s="71"/>
      <c r="B19" s="7" t="s">
        <v>24</v>
      </c>
      <c r="C19" s="68">
        <v>110</v>
      </c>
      <c r="D19" s="68">
        <v>100</v>
      </c>
      <c r="E19" s="68">
        <v>200</v>
      </c>
      <c r="F19" s="68">
        <v>380</v>
      </c>
      <c r="G19" s="68">
        <v>340</v>
      </c>
      <c r="H19" s="68">
        <v>30</v>
      </c>
      <c r="I19" s="68">
        <v>280</v>
      </c>
      <c r="J19" s="68">
        <v>270</v>
      </c>
      <c r="K19" s="68">
        <v>480</v>
      </c>
      <c r="L19" s="68">
        <v>1390</v>
      </c>
      <c r="M19" s="68">
        <v>490</v>
      </c>
      <c r="N19" s="68">
        <v>580</v>
      </c>
      <c r="O19" s="68">
        <v>1670</v>
      </c>
      <c r="P19" s="68">
        <v>2029.9999999999998</v>
      </c>
      <c r="Q19" s="68">
        <v>2040</v>
      </c>
      <c r="R19" s="68">
        <v>1910</v>
      </c>
      <c r="S19" s="68">
        <v>2020</v>
      </c>
      <c r="T19" s="68">
        <v>1650</v>
      </c>
    </row>
    <row r="20" spans="1:20" s="70" customFormat="1" ht="15" customHeight="1" x14ac:dyDescent="0.25">
      <c r="A20" s="71"/>
      <c r="B20" s="4" t="s">
        <v>25</v>
      </c>
      <c r="C20" s="67">
        <v>440</v>
      </c>
      <c r="D20" s="67">
        <v>430</v>
      </c>
      <c r="E20" s="67">
        <v>170</v>
      </c>
      <c r="F20" s="67">
        <v>150</v>
      </c>
      <c r="G20" s="67">
        <v>210</v>
      </c>
      <c r="H20" s="67">
        <v>150</v>
      </c>
      <c r="I20" s="67">
        <v>490</v>
      </c>
      <c r="J20" s="67">
        <v>550</v>
      </c>
      <c r="K20" s="67">
        <v>880</v>
      </c>
      <c r="L20" s="67">
        <v>660</v>
      </c>
      <c r="M20" s="67">
        <v>960</v>
      </c>
      <c r="N20" s="67">
        <v>1250</v>
      </c>
      <c r="O20" s="67">
        <v>980</v>
      </c>
      <c r="P20" s="67">
        <v>60</v>
      </c>
      <c r="Q20" s="67">
        <v>120</v>
      </c>
      <c r="R20" s="67">
        <v>60</v>
      </c>
      <c r="S20" s="67">
        <v>30</v>
      </c>
      <c r="T20" s="67">
        <v>30</v>
      </c>
    </row>
    <row r="21" spans="1:20" s="117" customFormat="1" ht="15" customHeight="1" x14ac:dyDescent="0.25">
      <c r="A21" s="115"/>
      <c r="B21" s="19" t="s">
        <v>149</v>
      </c>
      <c r="C21" s="116">
        <v>10</v>
      </c>
      <c r="D21" s="116">
        <v>10</v>
      </c>
      <c r="E21" s="116">
        <v>10</v>
      </c>
      <c r="F21" s="116">
        <v>50</v>
      </c>
      <c r="G21" s="116">
        <v>0</v>
      </c>
      <c r="H21" s="116">
        <v>0</v>
      </c>
      <c r="I21" s="116">
        <v>60</v>
      </c>
      <c r="J21" s="116">
        <v>10</v>
      </c>
      <c r="K21" s="116">
        <v>170</v>
      </c>
      <c r="L21" s="116">
        <v>60</v>
      </c>
      <c r="M21" s="116">
        <v>120</v>
      </c>
      <c r="N21" s="116">
        <v>130</v>
      </c>
      <c r="O21" s="116">
        <v>190</v>
      </c>
      <c r="P21" s="116">
        <v>300</v>
      </c>
      <c r="Q21" s="116">
        <v>260</v>
      </c>
      <c r="R21" s="116">
        <v>210</v>
      </c>
      <c r="S21" s="116">
        <v>260</v>
      </c>
      <c r="T21" s="116">
        <v>460</v>
      </c>
    </row>
    <row r="22" spans="1:20" s="70" customFormat="1" ht="15" customHeight="1" x14ac:dyDescent="0.25">
      <c r="A22" s="71"/>
      <c r="B22" s="4" t="s">
        <v>26</v>
      </c>
      <c r="C22" s="67">
        <v>10</v>
      </c>
      <c r="D22" s="67">
        <v>70</v>
      </c>
      <c r="E22" s="67">
        <v>30</v>
      </c>
      <c r="F22" s="67">
        <v>0</v>
      </c>
      <c r="G22" s="67">
        <v>0</v>
      </c>
      <c r="H22" s="67">
        <v>10</v>
      </c>
      <c r="I22" s="67">
        <v>70</v>
      </c>
      <c r="J22" s="67">
        <v>80</v>
      </c>
      <c r="K22" s="67">
        <v>90</v>
      </c>
      <c r="L22" s="67">
        <v>180</v>
      </c>
      <c r="M22" s="67">
        <v>130</v>
      </c>
      <c r="N22" s="67">
        <v>120</v>
      </c>
      <c r="O22" s="67">
        <v>80</v>
      </c>
      <c r="P22" s="67">
        <v>60</v>
      </c>
      <c r="Q22" s="67">
        <v>40</v>
      </c>
      <c r="R22" s="67">
        <v>20</v>
      </c>
      <c r="S22" s="67">
        <v>130</v>
      </c>
      <c r="T22" s="67">
        <v>100</v>
      </c>
    </row>
    <row r="23" spans="1:20" s="70" customFormat="1" ht="15" customHeight="1" x14ac:dyDescent="0.25">
      <c r="A23" s="71"/>
      <c r="B23" s="7" t="s">
        <v>274</v>
      </c>
      <c r="C23" s="68">
        <v>40</v>
      </c>
      <c r="D23" s="68">
        <v>10</v>
      </c>
      <c r="E23" s="68">
        <v>80</v>
      </c>
      <c r="F23" s="68">
        <v>70</v>
      </c>
      <c r="G23" s="68">
        <v>70</v>
      </c>
      <c r="H23" s="68">
        <v>40</v>
      </c>
      <c r="I23" s="68">
        <v>260</v>
      </c>
      <c r="J23" s="68">
        <v>100</v>
      </c>
      <c r="K23" s="68">
        <v>120</v>
      </c>
      <c r="L23" s="68">
        <v>110</v>
      </c>
      <c r="M23" s="68">
        <v>120</v>
      </c>
      <c r="N23" s="68">
        <v>140</v>
      </c>
      <c r="O23" s="68">
        <v>100</v>
      </c>
      <c r="P23" s="68">
        <v>170</v>
      </c>
      <c r="Q23" s="68">
        <v>240</v>
      </c>
      <c r="R23" s="68">
        <v>180</v>
      </c>
      <c r="S23" s="68">
        <v>350</v>
      </c>
      <c r="T23" s="68">
        <v>320</v>
      </c>
    </row>
    <row r="24" spans="1:20" s="70" customFormat="1" ht="15" customHeight="1" x14ac:dyDescent="0.25">
      <c r="A24" s="71"/>
      <c r="B24" s="4" t="s">
        <v>27</v>
      </c>
      <c r="C24" s="67">
        <v>7450</v>
      </c>
      <c r="D24" s="67">
        <v>4360</v>
      </c>
      <c r="E24" s="67">
        <v>3160</v>
      </c>
      <c r="F24" s="67">
        <v>3730</v>
      </c>
      <c r="G24" s="67">
        <v>2280</v>
      </c>
      <c r="H24" s="67">
        <v>3050</v>
      </c>
      <c r="I24" s="67">
        <v>3410</v>
      </c>
      <c r="J24" s="67">
        <v>3280</v>
      </c>
      <c r="K24" s="67">
        <v>3900</v>
      </c>
      <c r="L24" s="67">
        <v>4630</v>
      </c>
      <c r="M24" s="67">
        <v>3200</v>
      </c>
      <c r="N24" s="67">
        <v>4610</v>
      </c>
      <c r="O24" s="67">
        <v>6020</v>
      </c>
      <c r="P24" s="67">
        <v>3260</v>
      </c>
      <c r="Q24" s="67">
        <v>3680</v>
      </c>
      <c r="R24" s="67">
        <v>4670</v>
      </c>
      <c r="S24" s="67">
        <v>4070.0000000000005</v>
      </c>
      <c r="T24" s="67">
        <v>3860</v>
      </c>
    </row>
    <row r="25" spans="1:20" s="70" customFormat="1" ht="15" customHeight="1" x14ac:dyDescent="0.25">
      <c r="A25" s="71"/>
      <c r="B25" s="7" t="s">
        <v>275</v>
      </c>
      <c r="C25" s="68">
        <v>70</v>
      </c>
      <c r="D25" s="68">
        <v>70</v>
      </c>
      <c r="E25" s="68">
        <v>20</v>
      </c>
      <c r="F25" s="68">
        <v>20</v>
      </c>
      <c r="G25" s="68">
        <v>20</v>
      </c>
      <c r="H25" s="68">
        <v>60</v>
      </c>
      <c r="I25" s="68">
        <v>130</v>
      </c>
      <c r="J25" s="68">
        <v>70</v>
      </c>
      <c r="K25" s="68">
        <v>330</v>
      </c>
      <c r="L25" s="68">
        <v>140</v>
      </c>
      <c r="M25" s="68">
        <v>360</v>
      </c>
      <c r="N25" s="68">
        <v>370</v>
      </c>
      <c r="O25" s="68">
        <v>180</v>
      </c>
      <c r="P25" s="68">
        <v>90</v>
      </c>
      <c r="Q25" s="68">
        <v>140</v>
      </c>
      <c r="R25" s="68">
        <v>80</v>
      </c>
      <c r="S25" s="68">
        <v>430</v>
      </c>
      <c r="T25" s="68">
        <v>280</v>
      </c>
    </row>
    <row r="26" spans="1:20" s="70" customFormat="1" ht="15" customHeight="1" x14ac:dyDescent="0.25">
      <c r="A26" s="71"/>
      <c r="B26" s="4" t="s">
        <v>284</v>
      </c>
      <c r="C26" s="67">
        <v>250</v>
      </c>
      <c r="D26" s="67">
        <v>310</v>
      </c>
      <c r="E26" s="67">
        <v>110</v>
      </c>
      <c r="F26" s="67">
        <v>240</v>
      </c>
      <c r="G26" s="67">
        <v>730</v>
      </c>
      <c r="H26" s="67">
        <v>390</v>
      </c>
      <c r="I26" s="67">
        <v>790</v>
      </c>
      <c r="J26" s="67">
        <v>1830</v>
      </c>
      <c r="K26" s="67">
        <v>1990</v>
      </c>
      <c r="L26" s="67">
        <v>3000</v>
      </c>
      <c r="M26" s="67">
        <v>2870</v>
      </c>
      <c r="N26" s="67">
        <v>2920</v>
      </c>
      <c r="O26" s="67">
        <v>4040</v>
      </c>
      <c r="P26" s="67">
        <v>390</v>
      </c>
      <c r="Q26" s="67">
        <v>690</v>
      </c>
      <c r="R26" s="67">
        <v>740</v>
      </c>
      <c r="S26" s="67">
        <v>550</v>
      </c>
      <c r="T26" s="67">
        <v>610</v>
      </c>
    </row>
    <row r="27" spans="1:20" s="70" customFormat="1" ht="15" customHeight="1" x14ac:dyDescent="0.25">
      <c r="A27" s="71"/>
      <c r="B27" s="7" t="s">
        <v>28</v>
      </c>
      <c r="C27" s="68">
        <v>0</v>
      </c>
      <c r="D27" s="68">
        <v>10</v>
      </c>
      <c r="E27" s="68">
        <v>10</v>
      </c>
      <c r="F27" s="68">
        <v>40</v>
      </c>
      <c r="G27" s="68">
        <v>10</v>
      </c>
      <c r="H27" s="68">
        <v>40</v>
      </c>
      <c r="I27" s="68">
        <v>90</v>
      </c>
      <c r="J27" s="68">
        <v>160</v>
      </c>
      <c r="K27" s="68">
        <v>150</v>
      </c>
      <c r="L27" s="68">
        <v>160</v>
      </c>
      <c r="M27" s="68">
        <v>250</v>
      </c>
      <c r="N27" s="68">
        <v>350</v>
      </c>
      <c r="O27" s="68">
        <v>570</v>
      </c>
      <c r="P27" s="68">
        <v>190</v>
      </c>
      <c r="Q27" s="68">
        <v>150</v>
      </c>
      <c r="R27" s="68">
        <v>140</v>
      </c>
      <c r="S27" s="68">
        <v>170</v>
      </c>
      <c r="T27" s="68">
        <v>450</v>
      </c>
    </row>
    <row r="28" spans="1:20" s="70" customFormat="1" ht="15" customHeight="1" x14ac:dyDescent="0.25">
      <c r="A28" s="71"/>
      <c r="B28" s="4" t="s">
        <v>29</v>
      </c>
      <c r="C28" s="67">
        <v>20</v>
      </c>
      <c r="D28" s="67">
        <v>50</v>
      </c>
      <c r="E28" s="67">
        <v>40</v>
      </c>
      <c r="F28" s="67">
        <v>50</v>
      </c>
      <c r="G28" s="67">
        <v>30</v>
      </c>
      <c r="H28" s="67">
        <v>30</v>
      </c>
      <c r="I28" s="67">
        <v>80</v>
      </c>
      <c r="J28" s="67">
        <v>150</v>
      </c>
      <c r="K28" s="67">
        <v>130</v>
      </c>
      <c r="L28" s="67">
        <v>180</v>
      </c>
      <c r="M28" s="67">
        <v>160</v>
      </c>
      <c r="N28" s="67">
        <v>240</v>
      </c>
      <c r="O28" s="67">
        <v>400</v>
      </c>
      <c r="P28" s="67">
        <v>20</v>
      </c>
      <c r="Q28" s="67">
        <v>10</v>
      </c>
      <c r="R28" s="67">
        <v>0</v>
      </c>
      <c r="S28" s="67">
        <v>170</v>
      </c>
      <c r="T28" s="67">
        <v>180</v>
      </c>
    </row>
    <row r="29" spans="1:20" s="70" customFormat="1" ht="15" customHeight="1" x14ac:dyDescent="0.25">
      <c r="A29" s="71"/>
      <c r="B29" s="7" t="s">
        <v>30</v>
      </c>
      <c r="C29" s="68">
        <v>58190</v>
      </c>
      <c r="D29" s="68">
        <v>77950</v>
      </c>
      <c r="E29" s="68">
        <v>69890</v>
      </c>
      <c r="F29" s="68">
        <v>60970</v>
      </c>
      <c r="G29" s="68">
        <v>51560</v>
      </c>
      <c r="H29" s="68">
        <v>61810</v>
      </c>
      <c r="I29" s="68">
        <v>96690</v>
      </c>
      <c r="J29" s="68">
        <v>126230</v>
      </c>
      <c r="K29" s="68">
        <v>123820</v>
      </c>
      <c r="L29" s="68">
        <v>111030</v>
      </c>
      <c r="M29" s="68">
        <v>88410</v>
      </c>
      <c r="N29" s="68">
        <v>129910</v>
      </c>
      <c r="O29" s="68">
        <v>156700</v>
      </c>
      <c r="P29" s="68">
        <v>166930</v>
      </c>
      <c r="Q29" s="68">
        <v>130990.00000000001</v>
      </c>
      <c r="R29" s="68">
        <v>141140</v>
      </c>
      <c r="S29" s="68">
        <v>115330</v>
      </c>
      <c r="T29" s="68">
        <v>121520</v>
      </c>
    </row>
    <row r="30" spans="1:20" s="70" customFormat="1" ht="15" customHeight="1" x14ac:dyDescent="0.25">
      <c r="A30" s="71"/>
      <c r="B30" s="4" t="s">
        <v>31</v>
      </c>
      <c r="C30" s="67">
        <v>394580</v>
      </c>
      <c r="D30" s="67">
        <v>372450</v>
      </c>
      <c r="E30" s="67">
        <v>272120</v>
      </c>
      <c r="F30" s="67">
        <v>231900</v>
      </c>
      <c r="G30" s="67">
        <v>218370</v>
      </c>
      <c r="H30" s="67">
        <v>223000</v>
      </c>
      <c r="I30" s="67">
        <v>200640</v>
      </c>
      <c r="J30" s="67">
        <v>171460</v>
      </c>
      <c r="K30" s="67">
        <v>127280</v>
      </c>
      <c r="L30" s="67">
        <v>129979.99999999999</v>
      </c>
      <c r="M30" s="67">
        <v>130419.99999999999</v>
      </c>
      <c r="N30" s="67">
        <v>135550</v>
      </c>
      <c r="O30" s="67">
        <v>140320</v>
      </c>
      <c r="P30" s="67">
        <v>163450</v>
      </c>
      <c r="Q30" s="67">
        <v>210220</v>
      </c>
      <c r="R30" s="67">
        <v>243170</v>
      </c>
      <c r="S30" s="67">
        <v>262560</v>
      </c>
      <c r="T30" s="67">
        <v>254350</v>
      </c>
    </row>
    <row r="31" spans="1:20" s="70" customFormat="1" ht="15" customHeight="1" x14ac:dyDescent="0.25">
      <c r="A31" s="71"/>
      <c r="B31" s="7" t="s">
        <v>32</v>
      </c>
      <c r="C31" s="68">
        <v>0</v>
      </c>
      <c r="D31" s="68">
        <v>10</v>
      </c>
      <c r="E31" s="68">
        <v>10</v>
      </c>
      <c r="F31" s="68">
        <v>10</v>
      </c>
      <c r="G31" s="68">
        <v>10</v>
      </c>
      <c r="H31" s="68">
        <v>20</v>
      </c>
      <c r="I31" s="68">
        <v>100</v>
      </c>
      <c r="J31" s="68">
        <v>90</v>
      </c>
      <c r="K31" s="68">
        <v>110</v>
      </c>
      <c r="L31" s="68">
        <v>160</v>
      </c>
      <c r="M31" s="68">
        <v>160</v>
      </c>
      <c r="N31" s="68">
        <v>280</v>
      </c>
      <c r="O31" s="68">
        <v>670</v>
      </c>
      <c r="P31" s="68">
        <v>70</v>
      </c>
      <c r="Q31" s="68">
        <v>80</v>
      </c>
      <c r="R31" s="68">
        <v>110</v>
      </c>
      <c r="S31" s="68">
        <v>80</v>
      </c>
      <c r="T31" s="68">
        <v>60</v>
      </c>
    </row>
    <row r="32" spans="1:20" s="70" customFormat="1" ht="15" customHeight="1" x14ac:dyDescent="0.25">
      <c r="A32" s="71"/>
      <c r="B32" s="4" t="s">
        <v>33</v>
      </c>
      <c r="C32" s="67">
        <v>420</v>
      </c>
      <c r="D32" s="67">
        <v>690</v>
      </c>
      <c r="E32" s="67">
        <v>1050</v>
      </c>
      <c r="F32" s="67">
        <v>690</v>
      </c>
      <c r="G32" s="67">
        <v>320</v>
      </c>
      <c r="H32" s="67">
        <v>540</v>
      </c>
      <c r="I32" s="67">
        <v>1550</v>
      </c>
      <c r="J32" s="67">
        <v>1580</v>
      </c>
      <c r="K32" s="67">
        <v>2470</v>
      </c>
      <c r="L32" s="67">
        <v>2870</v>
      </c>
      <c r="M32" s="67">
        <v>2720</v>
      </c>
      <c r="N32" s="67">
        <v>2570</v>
      </c>
      <c r="O32" s="67">
        <v>3800</v>
      </c>
      <c r="P32" s="67">
        <v>1310</v>
      </c>
      <c r="Q32" s="67">
        <v>1420</v>
      </c>
      <c r="R32" s="67">
        <v>1370</v>
      </c>
      <c r="S32" s="67">
        <v>1650</v>
      </c>
      <c r="T32" s="67">
        <v>2130</v>
      </c>
    </row>
    <row r="33" spans="1:20" s="70" customFormat="1" ht="15" customHeight="1" x14ac:dyDescent="0.25">
      <c r="A33" s="71"/>
      <c r="B33" s="7" t="s">
        <v>34</v>
      </c>
      <c r="C33" s="68">
        <v>1520420</v>
      </c>
      <c r="D33" s="68">
        <v>934480</v>
      </c>
      <c r="E33" s="68">
        <v>886090</v>
      </c>
      <c r="F33" s="68">
        <v>964130</v>
      </c>
      <c r="G33" s="68">
        <v>908870</v>
      </c>
      <c r="H33" s="68">
        <v>978950</v>
      </c>
      <c r="I33" s="68">
        <v>1026190</v>
      </c>
      <c r="J33" s="68">
        <v>983030</v>
      </c>
      <c r="K33" s="68">
        <v>887440</v>
      </c>
      <c r="L33" s="68">
        <v>899160</v>
      </c>
      <c r="M33" s="68">
        <v>867610</v>
      </c>
      <c r="N33" s="68">
        <v>846150</v>
      </c>
      <c r="O33" s="68">
        <v>894930</v>
      </c>
      <c r="P33" s="68">
        <v>882180</v>
      </c>
      <c r="Q33" s="68">
        <v>1033119.9999999999</v>
      </c>
      <c r="R33" s="68">
        <v>1122570</v>
      </c>
      <c r="S33" s="68">
        <v>1151040</v>
      </c>
      <c r="T33" s="68">
        <v>1133290</v>
      </c>
    </row>
    <row r="34" spans="1:20" s="70" customFormat="1" ht="15" customHeight="1" x14ac:dyDescent="0.25">
      <c r="A34" s="71"/>
      <c r="B34" s="4" t="s">
        <v>35</v>
      </c>
      <c r="C34" s="67">
        <v>650</v>
      </c>
      <c r="D34" s="67">
        <v>540</v>
      </c>
      <c r="E34" s="67">
        <v>420</v>
      </c>
      <c r="F34" s="67">
        <v>270</v>
      </c>
      <c r="G34" s="67">
        <v>240</v>
      </c>
      <c r="H34" s="67">
        <v>330</v>
      </c>
      <c r="I34" s="67">
        <v>1070</v>
      </c>
      <c r="J34" s="67">
        <v>1150</v>
      </c>
      <c r="K34" s="67">
        <v>1190</v>
      </c>
      <c r="L34" s="67">
        <v>1320</v>
      </c>
      <c r="M34" s="67">
        <v>930</v>
      </c>
      <c r="N34" s="67">
        <v>1220</v>
      </c>
      <c r="O34" s="67">
        <v>1120</v>
      </c>
      <c r="P34" s="67">
        <v>170</v>
      </c>
      <c r="Q34" s="67">
        <v>100</v>
      </c>
      <c r="R34" s="67">
        <v>80</v>
      </c>
      <c r="S34" s="67">
        <v>1140</v>
      </c>
      <c r="T34" s="67">
        <v>1080</v>
      </c>
    </row>
    <row r="35" spans="1:20" s="70" customFormat="1" ht="15" customHeight="1" x14ac:dyDescent="0.25">
      <c r="A35" s="71"/>
      <c r="B35" s="7" t="s">
        <v>313</v>
      </c>
      <c r="C35" s="68">
        <v>0</v>
      </c>
      <c r="D35" s="68">
        <v>0</v>
      </c>
      <c r="E35" s="68">
        <v>0</v>
      </c>
      <c r="F35" s="68">
        <v>0</v>
      </c>
      <c r="G35" s="68">
        <v>0</v>
      </c>
      <c r="H35" s="68">
        <v>0</v>
      </c>
      <c r="I35" s="68">
        <v>0</v>
      </c>
      <c r="J35" s="68">
        <v>0</v>
      </c>
      <c r="K35" s="68">
        <v>0</v>
      </c>
      <c r="L35" s="68">
        <v>0</v>
      </c>
      <c r="M35" s="68">
        <v>10</v>
      </c>
      <c r="N35" s="68">
        <v>10</v>
      </c>
      <c r="O35" s="68">
        <v>180</v>
      </c>
      <c r="P35" s="68">
        <v>120</v>
      </c>
      <c r="Q35" s="68">
        <v>120</v>
      </c>
      <c r="R35" s="68">
        <v>70</v>
      </c>
      <c r="S35" s="68">
        <v>60</v>
      </c>
      <c r="T35" s="68">
        <v>20</v>
      </c>
    </row>
    <row r="36" spans="1:20" s="70" customFormat="1" ht="15" customHeight="1" x14ac:dyDescent="0.25">
      <c r="A36" s="71"/>
      <c r="B36" s="4" t="s">
        <v>36</v>
      </c>
      <c r="C36" s="67">
        <v>70</v>
      </c>
      <c r="D36" s="67">
        <v>140</v>
      </c>
      <c r="E36" s="67">
        <v>110</v>
      </c>
      <c r="F36" s="67">
        <v>40</v>
      </c>
      <c r="G36" s="67">
        <v>20</v>
      </c>
      <c r="H36" s="67">
        <v>0</v>
      </c>
      <c r="I36" s="67">
        <v>570</v>
      </c>
      <c r="J36" s="67">
        <v>80</v>
      </c>
      <c r="K36" s="67">
        <v>320</v>
      </c>
      <c r="L36" s="67">
        <v>270</v>
      </c>
      <c r="M36" s="67">
        <v>240</v>
      </c>
      <c r="N36" s="67">
        <v>250</v>
      </c>
      <c r="O36" s="67">
        <v>530</v>
      </c>
      <c r="P36" s="67">
        <v>1610</v>
      </c>
      <c r="Q36" s="67">
        <v>2640</v>
      </c>
      <c r="R36" s="67">
        <v>2220</v>
      </c>
      <c r="S36" s="67">
        <v>900</v>
      </c>
      <c r="T36" s="67">
        <v>720</v>
      </c>
    </row>
    <row r="37" spans="1:20" s="70" customFormat="1" ht="15" customHeight="1" x14ac:dyDescent="0.25">
      <c r="A37" s="71"/>
      <c r="B37" s="19" t="s">
        <v>37</v>
      </c>
      <c r="C37" s="68">
        <v>17170</v>
      </c>
      <c r="D37" s="68">
        <v>18500</v>
      </c>
      <c r="E37" s="68">
        <v>15530</v>
      </c>
      <c r="F37" s="68">
        <v>13500</v>
      </c>
      <c r="G37" s="68">
        <v>8010</v>
      </c>
      <c r="H37" s="68">
        <v>9910</v>
      </c>
      <c r="I37" s="68">
        <v>15630</v>
      </c>
      <c r="J37" s="68">
        <v>18370</v>
      </c>
      <c r="K37" s="68">
        <v>17670</v>
      </c>
      <c r="L37" s="68">
        <v>22480</v>
      </c>
      <c r="M37" s="68">
        <v>27150</v>
      </c>
      <c r="N37" s="68">
        <v>45470</v>
      </c>
      <c r="O37" s="68">
        <v>61050</v>
      </c>
      <c r="P37" s="68">
        <v>37160</v>
      </c>
      <c r="Q37" s="68">
        <v>42760</v>
      </c>
      <c r="R37" s="68">
        <v>48060</v>
      </c>
      <c r="S37" s="68">
        <v>42710</v>
      </c>
      <c r="T37" s="68">
        <v>44430</v>
      </c>
    </row>
    <row r="38" spans="1:20" s="70" customFormat="1" ht="15" customHeight="1" x14ac:dyDescent="0.25">
      <c r="A38" s="71"/>
      <c r="B38" s="4" t="s">
        <v>38</v>
      </c>
      <c r="C38" s="67">
        <v>50</v>
      </c>
      <c r="D38" s="67">
        <v>140</v>
      </c>
      <c r="E38" s="67">
        <v>90</v>
      </c>
      <c r="F38" s="67">
        <v>100</v>
      </c>
      <c r="G38" s="67">
        <v>110</v>
      </c>
      <c r="H38" s="67">
        <v>90</v>
      </c>
      <c r="I38" s="67">
        <v>240</v>
      </c>
      <c r="J38" s="67">
        <v>210</v>
      </c>
      <c r="K38" s="67">
        <v>270</v>
      </c>
      <c r="L38" s="67">
        <v>300</v>
      </c>
      <c r="M38" s="67">
        <v>380</v>
      </c>
      <c r="N38" s="67">
        <v>440</v>
      </c>
      <c r="O38" s="67">
        <v>680</v>
      </c>
      <c r="P38" s="67">
        <v>830</v>
      </c>
      <c r="Q38" s="67">
        <v>690</v>
      </c>
      <c r="R38" s="67">
        <v>620</v>
      </c>
      <c r="S38" s="67">
        <v>690</v>
      </c>
      <c r="T38" s="67">
        <v>400</v>
      </c>
    </row>
    <row r="39" spans="1:20" s="70" customFormat="1" ht="15" customHeight="1" x14ac:dyDescent="0.25">
      <c r="A39" s="71"/>
      <c r="B39" s="7" t="s">
        <v>39</v>
      </c>
      <c r="C39" s="68">
        <v>10</v>
      </c>
      <c r="D39" s="68">
        <v>60</v>
      </c>
      <c r="E39" s="68">
        <v>190</v>
      </c>
      <c r="F39" s="68">
        <v>460</v>
      </c>
      <c r="G39" s="68">
        <v>110</v>
      </c>
      <c r="H39" s="68">
        <v>110</v>
      </c>
      <c r="I39" s="68">
        <v>100</v>
      </c>
      <c r="J39" s="68">
        <v>140</v>
      </c>
      <c r="K39" s="68">
        <v>180</v>
      </c>
      <c r="L39" s="68">
        <v>270</v>
      </c>
      <c r="M39" s="68">
        <v>290</v>
      </c>
      <c r="N39" s="68">
        <v>400</v>
      </c>
      <c r="O39" s="68">
        <v>570</v>
      </c>
      <c r="P39" s="68">
        <v>340</v>
      </c>
      <c r="Q39" s="68">
        <v>370</v>
      </c>
      <c r="R39" s="68">
        <v>380</v>
      </c>
      <c r="S39" s="68">
        <v>450</v>
      </c>
      <c r="T39" s="68">
        <v>150</v>
      </c>
    </row>
    <row r="40" spans="1:20" s="70" customFormat="1" ht="15" customHeight="1" x14ac:dyDescent="0.25">
      <c r="A40" s="71"/>
      <c r="B40" s="4" t="s">
        <v>40</v>
      </c>
      <c r="C40" s="67">
        <v>1960</v>
      </c>
      <c r="D40" s="67">
        <v>2140</v>
      </c>
      <c r="E40" s="67">
        <v>1510</v>
      </c>
      <c r="F40" s="67">
        <v>2310</v>
      </c>
      <c r="G40" s="67">
        <v>1710</v>
      </c>
      <c r="H40" s="67">
        <v>2960</v>
      </c>
      <c r="I40" s="67">
        <v>5640</v>
      </c>
      <c r="J40" s="67">
        <v>6260</v>
      </c>
      <c r="K40" s="67">
        <v>5720</v>
      </c>
      <c r="L40" s="67">
        <v>5700</v>
      </c>
      <c r="M40" s="67">
        <v>6520</v>
      </c>
      <c r="N40" s="67">
        <v>6850</v>
      </c>
      <c r="O40" s="67">
        <v>8750</v>
      </c>
      <c r="P40" s="67">
        <v>6720</v>
      </c>
      <c r="Q40" s="67">
        <v>4820</v>
      </c>
      <c r="R40" s="67">
        <v>6140</v>
      </c>
      <c r="S40" s="67">
        <v>5650</v>
      </c>
      <c r="T40" s="67">
        <v>5330</v>
      </c>
    </row>
    <row r="41" spans="1:20" s="70" customFormat="1" ht="15" customHeight="1" x14ac:dyDescent="0.25">
      <c r="A41" s="71"/>
      <c r="B41" s="7" t="s">
        <v>41</v>
      </c>
      <c r="C41" s="68">
        <v>100</v>
      </c>
      <c r="D41" s="68">
        <v>110</v>
      </c>
      <c r="E41" s="68">
        <v>90</v>
      </c>
      <c r="F41" s="68">
        <v>170</v>
      </c>
      <c r="G41" s="68">
        <v>220</v>
      </c>
      <c r="H41" s="68">
        <v>300</v>
      </c>
      <c r="I41" s="68">
        <v>730</v>
      </c>
      <c r="J41" s="68">
        <v>260</v>
      </c>
      <c r="K41" s="68">
        <v>140</v>
      </c>
      <c r="L41" s="68">
        <v>130</v>
      </c>
      <c r="M41" s="68">
        <v>70</v>
      </c>
      <c r="N41" s="68">
        <v>120</v>
      </c>
      <c r="O41" s="68">
        <v>250</v>
      </c>
      <c r="P41" s="68">
        <v>580</v>
      </c>
      <c r="Q41" s="68">
        <v>430</v>
      </c>
      <c r="R41" s="68">
        <v>450</v>
      </c>
      <c r="S41" s="68">
        <v>620</v>
      </c>
      <c r="T41" s="68">
        <v>500</v>
      </c>
    </row>
    <row r="42" spans="1:20" s="70" customFormat="1" ht="15" customHeight="1" x14ac:dyDescent="0.25">
      <c r="A42" s="71"/>
      <c r="B42" s="4" t="s">
        <v>42</v>
      </c>
      <c r="C42" s="67">
        <v>6940</v>
      </c>
      <c r="D42" s="67">
        <v>8810</v>
      </c>
      <c r="E42" s="67">
        <v>8820</v>
      </c>
      <c r="F42" s="67">
        <v>9450</v>
      </c>
      <c r="G42" s="67">
        <v>6090</v>
      </c>
      <c r="H42" s="67">
        <v>5820</v>
      </c>
      <c r="I42" s="67">
        <v>9460</v>
      </c>
      <c r="J42" s="67">
        <v>10570</v>
      </c>
      <c r="K42" s="67">
        <v>12400</v>
      </c>
      <c r="L42" s="67">
        <v>14740</v>
      </c>
      <c r="M42" s="67">
        <v>13300</v>
      </c>
      <c r="N42" s="67">
        <v>20010</v>
      </c>
      <c r="O42" s="67">
        <v>22140</v>
      </c>
      <c r="P42" s="67">
        <v>4370</v>
      </c>
      <c r="Q42" s="67">
        <v>4070.0000000000005</v>
      </c>
      <c r="R42" s="67">
        <v>3940</v>
      </c>
      <c r="S42" s="67">
        <v>3850</v>
      </c>
      <c r="T42" s="67">
        <v>3880</v>
      </c>
    </row>
    <row r="43" spans="1:20" s="70" customFormat="1" ht="15" customHeight="1" x14ac:dyDescent="0.25">
      <c r="A43" s="71"/>
      <c r="B43" s="7" t="s">
        <v>43</v>
      </c>
      <c r="C43" s="68">
        <v>600</v>
      </c>
      <c r="D43" s="68">
        <v>590</v>
      </c>
      <c r="E43" s="68">
        <v>720</v>
      </c>
      <c r="F43" s="68">
        <v>630</v>
      </c>
      <c r="G43" s="68">
        <v>750</v>
      </c>
      <c r="H43" s="68">
        <v>520</v>
      </c>
      <c r="I43" s="68">
        <v>1280</v>
      </c>
      <c r="J43" s="68">
        <v>770</v>
      </c>
      <c r="K43" s="68">
        <v>600</v>
      </c>
      <c r="L43" s="68">
        <v>610</v>
      </c>
      <c r="M43" s="68">
        <v>800</v>
      </c>
      <c r="N43" s="68">
        <v>660</v>
      </c>
      <c r="O43" s="68">
        <v>1160</v>
      </c>
      <c r="P43" s="68">
        <v>1960</v>
      </c>
      <c r="Q43" s="68">
        <v>1940</v>
      </c>
      <c r="R43" s="68">
        <v>1820</v>
      </c>
      <c r="S43" s="68">
        <v>1290</v>
      </c>
      <c r="T43" s="68">
        <v>1150</v>
      </c>
    </row>
    <row r="44" spans="1:20" s="70" customFormat="1" ht="15" customHeight="1" x14ac:dyDescent="0.25">
      <c r="A44" s="71"/>
      <c r="B44" s="4" t="s">
        <v>44</v>
      </c>
      <c r="C44" s="67">
        <v>0</v>
      </c>
      <c r="D44" s="67">
        <v>20</v>
      </c>
      <c r="E44" s="67">
        <v>10</v>
      </c>
      <c r="F44" s="67">
        <v>20</v>
      </c>
      <c r="G44" s="67">
        <v>110</v>
      </c>
      <c r="H44" s="67">
        <v>40</v>
      </c>
      <c r="I44" s="67">
        <v>230</v>
      </c>
      <c r="J44" s="67">
        <v>290</v>
      </c>
      <c r="K44" s="67">
        <v>190</v>
      </c>
      <c r="L44" s="67">
        <v>350</v>
      </c>
      <c r="M44" s="67">
        <v>450</v>
      </c>
      <c r="N44" s="67">
        <v>880</v>
      </c>
      <c r="O44" s="67">
        <v>670</v>
      </c>
      <c r="P44" s="67">
        <v>10</v>
      </c>
      <c r="Q44" s="67">
        <v>20</v>
      </c>
      <c r="R44" s="67">
        <v>10</v>
      </c>
      <c r="S44" s="67">
        <v>80</v>
      </c>
      <c r="T44" s="67">
        <v>90</v>
      </c>
    </row>
    <row r="45" spans="1:20" s="70" customFormat="1" ht="15" customHeight="1" x14ac:dyDescent="0.25">
      <c r="A45" s="71"/>
      <c r="B45" s="7" t="s">
        <v>45</v>
      </c>
      <c r="C45" s="68">
        <v>0</v>
      </c>
      <c r="D45" s="68">
        <v>0</v>
      </c>
      <c r="E45" s="68">
        <v>0</v>
      </c>
      <c r="F45" s="68">
        <v>50</v>
      </c>
      <c r="G45" s="68">
        <v>10</v>
      </c>
      <c r="H45" s="68">
        <v>40</v>
      </c>
      <c r="I45" s="68">
        <v>140</v>
      </c>
      <c r="J45" s="68">
        <v>120</v>
      </c>
      <c r="K45" s="68">
        <v>90</v>
      </c>
      <c r="L45" s="68">
        <v>100</v>
      </c>
      <c r="M45" s="68">
        <v>120</v>
      </c>
      <c r="N45" s="68">
        <v>160</v>
      </c>
      <c r="O45" s="68">
        <v>230</v>
      </c>
      <c r="P45" s="68">
        <v>80</v>
      </c>
      <c r="Q45" s="68">
        <v>70</v>
      </c>
      <c r="R45" s="68">
        <v>90</v>
      </c>
      <c r="S45" s="68">
        <v>90</v>
      </c>
      <c r="T45" s="68">
        <v>80</v>
      </c>
    </row>
    <row r="46" spans="1:20" s="70" customFormat="1" ht="15" customHeight="1" x14ac:dyDescent="0.25">
      <c r="A46" s="71"/>
      <c r="B46" s="4" t="s">
        <v>46</v>
      </c>
      <c r="C46" s="67">
        <v>102740</v>
      </c>
      <c r="D46" s="67">
        <v>104460</v>
      </c>
      <c r="E46" s="67">
        <v>87220</v>
      </c>
      <c r="F46" s="67">
        <v>75800</v>
      </c>
      <c r="G46" s="67">
        <v>69560</v>
      </c>
      <c r="H46" s="67">
        <v>81840</v>
      </c>
      <c r="I46" s="67">
        <v>91620</v>
      </c>
      <c r="J46" s="67">
        <v>73040</v>
      </c>
      <c r="K46" s="67">
        <v>82290</v>
      </c>
      <c r="L46" s="67">
        <v>84470</v>
      </c>
      <c r="M46" s="67">
        <v>67850</v>
      </c>
      <c r="N46" s="67">
        <v>74530</v>
      </c>
      <c r="O46" s="67">
        <v>86940</v>
      </c>
      <c r="P46" s="67">
        <v>95150</v>
      </c>
      <c r="Q46" s="67">
        <v>114470</v>
      </c>
      <c r="R46" s="67">
        <v>124260</v>
      </c>
      <c r="S46" s="67">
        <v>109010</v>
      </c>
      <c r="T46" s="67">
        <v>111910</v>
      </c>
    </row>
    <row r="47" spans="1:20" s="70" customFormat="1" ht="15" customHeight="1" x14ac:dyDescent="0.25">
      <c r="A47" s="71"/>
      <c r="B47" s="7" t="s">
        <v>314</v>
      </c>
      <c r="C47" s="68">
        <v>14100</v>
      </c>
      <c r="D47" s="68">
        <v>6900</v>
      </c>
      <c r="E47" s="68">
        <v>2760</v>
      </c>
      <c r="F47" s="68">
        <v>2770</v>
      </c>
      <c r="G47" s="68">
        <v>3340</v>
      </c>
      <c r="H47" s="68">
        <v>4320</v>
      </c>
      <c r="I47" s="68">
        <v>8320</v>
      </c>
      <c r="J47" s="68">
        <v>3770</v>
      </c>
      <c r="K47" s="68">
        <v>3020</v>
      </c>
      <c r="L47" s="68">
        <v>2420</v>
      </c>
      <c r="M47" s="68">
        <v>4220</v>
      </c>
      <c r="N47" s="68">
        <v>4580</v>
      </c>
      <c r="O47" s="68">
        <v>4110</v>
      </c>
      <c r="P47" s="68">
        <v>60</v>
      </c>
      <c r="Q47" s="68">
        <v>90</v>
      </c>
      <c r="R47" s="68">
        <v>50</v>
      </c>
      <c r="S47" s="68">
        <v>90</v>
      </c>
      <c r="T47" s="68">
        <v>50</v>
      </c>
    </row>
    <row r="48" spans="1:20" s="70" customFormat="1" ht="15" customHeight="1" x14ac:dyDescent="0.25">
      <c r="A48" s="71"/>
      <c r="B48" s="4" t="s">
        <v>47</v>
      </c>
      <c r="C48" s="67">
        <v>0</v>
      </c>
      <c r="D48" s="67">
        <v>20</v>
      </c>
      <c r="E48" s="67">
        <v>40</v>
      </c>
      <c r="F48" s="67">
        <v>60</v>
      </c>
      <c r="G48" s="67">
        <v>60</v>
      </c>
      <c r="H48" s="67">
        <v>50</v>
      </c>
      <c r="I48" s="67">
        <v>170</v>
      </c>
      <c r="J48" s="67">
        <v>90</v>
      </c>
      <c r="K48" s="67">
        <v>90</v>
      </c>
      <c r="L48" s="67">
        <v>170</v>
      </c>
      <c r="M48" s="67">
        <v>520</v>
      </c>
      <c r="N48" s="67">
        <v>690</v>
      </c>
      <c r="O48" s="67">
        <v>940</v>
      </c>
      <c r="P48" s="67">
        <v>40</v>
      </c>
      <c r="Q48" s="67">
        <v>40</v>
      </c>
      <c r="R48" s="67">
        <v>30</v>
      </c>
      <c r="S48" s="67">
        <v>390</v>
      </c>
      <c r="T48" s="67">
        <v>190</v>
      </c>
    </row>
    <row r="49" spans="1:20" s="70" customFormat="1" ht="15" customHeight="1" x14ac:dyDescent="0.25">
      <c r="A49" s="71"/>
      <c r="B49" s="7" t="s">
        <v>48</v>
      </c>
      <c r="C49" s="68">
        <v>1250</v>
      </c>
      <c r="D49" s="68">
        <v>1080</v>
      </c>
      <c r="E49" s="68">
        <v>380</v>
      </c>
      <c r="F49" s="68">
        <v>670</v>
      </c>
      <c r="G49" s="68">
        <v>410</v>
      </c>
      <c r="H49" s="68">
        <v>390</v>
      </c>
      <c r="I49" s="68">
        <v>720</v>
      </c>
      <c r="J49" s="68">
        <v>520</v>
      </c>
      <c r="K49" s="68">
        <v>590</v>
      </c>
      <c r="L49" s="68">
        <v>690</v>
      </c>
      <c r="M49" s="68">
        <v>600</v>
      </c>
      <c r="N49" s="68">
        <v>690</v>
      </c>
      <c r="O49" s="68">
        <v>1130</v>
      </c>
      <c r="P49" s="68">
        <v>0</v>
      </c>
      <c r="Q49" s="68">
        <v>10</v>
      </c>
      <c r="R49" s="68">
        <v>10</v>
      </c>
      <c r="S49" s="68">
        <v>10</v>
      </c>
      <c r="T49" s="68">
        <v>10</v>
      </c>
    </row>
    <row r="50" spans="1:20" s="70" customFormat="1" ht="15" customHeight="1" x14ac:dyDescent="0.25">
      <c r="A50" s="71"/>
      <c r="B50" s="4" t="s">
        <v>49</v>
      </c>
      <c r="C50" s="67">
        <v>40</v>
      </c>
      <c r="D50" s="67">
        <v>30</v>
      </c>
      <c r="E50" s="67">
        <v>150</v>
      </c>
      <c r="F50" s="67">
        <v>110</v>
      </c>
      <c r="G50" s="67">
        <v>80</v>
      </c>
      <c r="H50" s="67">
        <v>60</v>
      </c>
      <c r="I50" s="67">
        <v>220</v>
      </c>
      <c r="J50" s="67">
        <v>200</v>
      </c>
      <c r="K50" s="67">
        <v>210</v>
      </c>
      <c r="L50" s="67">
        <v>350</v>
      </c>
      <c r="M50" s="67">
        <v>930</v>
      </c>
      <c r="N50" s="67">
        <v>510</v>
      </c>
      <c r="O50" s="67">
        <v>620</v>
      </c>
      <c r="P50" s="67">
        <v>140</v>
      </c>
      <c r="Q50" s="67">
        <v>140</v>
      </c>
      <c r="R50" s="67">
        <v>150</v>
      </c>
      <c r="S50" s="67">
        <v>1430</v>
      </c>
      <c r="T50" s="67">
        <v>1330</v>
      </c>
    </row>
    <row r="51" spans="1:20" s="70" customFormat="1" ht="15" customHeight="1" x14ac:dyDescent="0.25">
      <c r="A51" s="71"/>
      <c r="B51" s="7" t="s">
        <v>50</v>
      </c>
      <c r="C51" s="68">
        <v>3740</v>
      </c>
      <c r="D51" s="68">
        <v>3160</v>
      </c>
      <c r="E51" s="68">
        <v>2300</v>
      </c>
      <c r="F51" s="68">
        <v>1920</v>
      </c>
      <c r="G51" s="68">
        <v>1770</v>
      </c>
      <c r="H51" s="68">
        <v>1940</v>
      </c>
      <c r="I51" s="68">
        <v>2370</v>
      </c>
      <c r="J51" s="68">
        <v>2340</v>
      </c>
      <c r="K51" s="68">
        <v>2420</v>
      </c>
      <c r="L51" s="68">
        <v>2740</v>
      </c>
      <c r="M51" s="68">
        <v>4650</v>
      </c>
      <c r="N51" s="68">
        <v>5000</v>
      </c>
      <c r="O51" s="68">
        <v>7560</v>
      </c>
      <c r="P51" s="68">
        <v>4580</v>
      </c>
      <c r="Q51" s="68">
        <v>6200</v>
      </c>
      <c r="R51" s="68">
        <v>6130</v>
      </c>
      <c r="S51" s="68">
        <v>5460</v>
      </c>
      <c r="T51" s="68">
        <v>6180</v>
      </c>
    </row>
    <row r="52" spans="1:20" s="70" customFormat="1" ht="15" customHeight="1" x14ac:dyDescent="0.25">
      <c r="A52" s="71"/>
      <c r="B52" s="4" t="s">
        <v>51</v>
      </c>
      <c r="C52" s="67">
        <v>10</v>
      </c>
      <c r="D52" s="67">
        <v>30</v>
      </c>
      <c r="E52" s="67">
        <v>10</v>
      </c>
      <c r="F52" s="67">
        <v>30</v>
      </c>
      <c r="G52" s="67">
        <v>0</v>
      </c>
      <c r="H52" s="67">
        <v>0</v>
      </c>
      <c r="I52" s="67">
        <v>20</v>
      </c>
      <c r="J52" s="67">
        <v>40</v>
      </c>
      <c r="K52" s="67">
        <v>100</v>
      </c>
      <c r="L52" s="67">
        <v>240</v>
      </c>
      <c r="M52" s="67">
        <v>340</v>
      </c>
      <c r="N52" s="67">
        <v>650</v>
      </c>
      <c r="O52" s="67">
        <v>550</v>
      </c>
      <c r="P52" s="67">
        <v>0</v>
      </c>
      <c r="Q52" s="67">
        <v>40</v>
      </c>
      <c r="R52" s="67">
        <v>10</v>
      </c>
      <c r="S52" s="67">
        <v>10</v>
      </c>
      <c r="T52" s="67">
        <v>10</v>
      </c>
    </row>
    <row r="53" spans="1:20" s="70" customFormat="1" ht="15" customHeight="1" x14ac:dyDescent="0.25">
      <c r="A53" s="71"/>
      <c r="B53" s="19" t="s">
        <v>52</v>
      </c>
      <c r="C53" s="68">
        <v>3300</v>
      </c>
      <c r="D53" s="68">
        <v>3970</v>
      </c>
      <c r="E53" s="68">
        <v>3530</v>
      </c>
      <c r="F53" s="68">
        <v>2980</v>
      </c>
      <c r="G53" s="68">
        <v>2370</v>
      </c>
      <c r="H53" s="68">
        <v>2670</v>
      </c>
      <c r="I53" s="68">
        <v>2950</v>
      </c>
      <c r="J53" s="68">
        <v>2690</v>
      </c>
      <c r="K53" s="68">
        <v>2560</v>
      </c>
      <c r="L53" s="68">
        <v>3350</v>
      </c>
      <c r="M53" s="68">
        <v>4260</v>
      </c>
      <c r="N53" s="68">
        <v>5010</v>
      </c>
      <c r="O53" s="68">
        <v>5830</v>
      </c>
      <c r="P53" s="68">
        <v>5140</v>
      </c>
      <c r="Q53" s="68">
        <v>3070</v>
      </c>
      <c r="R53" s="68">
        <v>3050</v>
      </c>
      <c r="S53" s="68">
        <v>3580</v>
      </c>
      <c r="T53" s="68">
        <v>3300</v>
      </c>
    </row>
    <row r="54" spans="1:20" s="70" customFormat="1" ht="15" customHeight="1" x14ac:dyDescent="0.25">
      <c r="A54" s="71"/>
      <c r="B54" s="4" t="s">
        <v>5</v>
      </c>
      <c r="C54" s="67">
        <v>10</v>
      </c>
      <c r="D54" s="67">
        <v>70</v>
      </c>
      <c r="E54" s="67">
        <v>90</v>
      </c>
      <c r="F54" s="67">
        <v>40</v>
      </c>
      <c r="G54" s="67">
        <v>50</v>
      </c>
      <c r="H54" s="67">
        <v>60</v>
      </c>
      <c r="I54" s="67">
        <v>90</v>
      </c>
      <c r="J54" s="67">
        <v>90</v>
      </c>
      <c r="K54" s="67">
        <v>160</v>
      </c>
      <c r="L54" s="67">
        <v>140</v>
      </c>
      <c r="M54" s="67">
        <v>110</v>
      </c>
      <c r="N54" s="67">
        <v>140</v>
      </c>
      <c r="O54" s="67">
        <v>100</v>
      </c>
      <c r="P54" s="67">
        <v>120</v>
      </c>
      <c r="Q54" s="67">
        <v>150</v>
      </c>
      <c r="R54" s="67">
        <v>120</v>
      </c>
      <c r="S54" s="67">
        <v>160</v>
      </c>
      <c r="T54" s="67">
        <v>150</v>
      </c>
    </row>
    <row r="55" spans="1:20" s="70" customFormat="1" ht="15" customHeight="1" x14ac:dyDescent="0.25">
      <c r="A55" s="71"/>
      <c r="B55" s="7" t="s">
        <v>6</v>
      </c>
      <c r="C55" s="68">
        <v>180</v>
      </c>
      <c r="D55" s="68">
        <v>800</v>
      </c>
      <c r="E55" s="68">
        <v>260</v>
      </c>
      <c r="F55" s="68">
        <v>400</v>
      </c>
      <c r="G55" s="68">
        <v>290</v>
      </c>
      <c r="H55" s="68">
        <v>460</v>
      </c>
      <c r="I55" s="68">
        <v>1060</v>
      </c>
      <c r="J55" s="68">
        <v>2570</v>
      </c>
      <c r="K55" s="68">
        <v>2280</v>
      </c>
      <c r="L55" s="68">
        <v>2130</v>
      </c>
      <c r="M55" s="68">
        <v>2250</v>
      </c>
      <c r="N55" s="68">
        <v>2540</v>
      </c>
      <c r="O55" s="68">
        <v>3170</v>
      </c>
      <c r="P55" s="68">
        <v>370</v>
      </c>
      <c r="Q55" s="68">
        <v>170</v>
      </c>
      <c r="R55" s="68">
        <v>210</v>
      </c>
      <c r="S55" s="68">
        <v>410</v>
      </c>
      <c r="T55" s="68">
        <v>450</v>
      </c>
    </row>
    <row r="56" spans="1:20" s="70" customFormat="1" ht="15" customHeight="1" x14ac:dyDescent="0.25">
      <c r="A56" s="71"/>
      <c r="B56" s="4" t="s">
        <v>7</v>
      </c>
      <c r="C56" s="67">
        <v>232840</v>
      </c>
      <c r="D56" s="67">
        <v>215630</v>
      </c>
      <c r="E56" s="67">
        <v>177540</v>
      </c>
      <c r="F56" s="67">
        <v>181440</v>
      </c>
      <c r="G56" s="67">
        <v>147170</v>
      </c>
      <c r="H56" s="67">
        <v>151630</v>
      </c>
      <c r="I56" s="67">
        <v>163580</v>
      </c>
      <c r="J56" s="67">
        <v>125010</v>
      </c>
      <c r="K56" s="67">
        <v>94820</v>
      </c>
      <c r="L56" s="67">
        <v>94620</v>
      </c>
      <c r="M56" s="67">
        <v>105310</v>
      </c>
      <c r="N56" s="67">
        <v>130490.00000000001</v>
      </c>
      <c r="O56" s="67">
        <v>156230</v>
      </c>
      <c r="P56" s="67">
        <v>202220</v>
      </c>
      <c r="Q56" s="67">
        <v>254960</v>
      </c>
      <c r="R56" s="67">
        <v>284970</v>
      </c>
      <c r="S56" s="67">
        <v>350080</v>
      </c>
      <c r="T56" s="67">
        <v>343900</v>
      </c>
    </row>
    <row r="57" spans="1:20" s="70" customFormat="1" ht="15" customHeight="1" x14ac:dyDescent="0.25">
      <c r="A57" s="71"/>
      <c r="B57" s="7" t="s">
        <v>8</v>
      </c>
      <c r="C57" s="68">
        <v>90</v>
      </c>
      <c r="D57" s="68">
        <v>20</v>
      </c>
      <c r="E57" s="68">
        <v>50</v>
      </c>
      <c r="F57" s="68">
        <v>170</v>
      </c>
      <c r="G57" s="68">
        <v>60</v>
      </c>
      <c r="H57" s="68">
        <v>150</v>
      </c>
      <c r="I57" s="68">
        <v>350</v>
      </c>
      <c r="J57" s="68">
        <v>300</v>
      </c>
      <c r="K57" s="68">
        <v>340</v>
      </c>
      <c r="L57" s="68">
        <v>380</v>
      </c>
      <c r="M57" s="68">
        <v>510</v>
      </c>
      <c r="N57" s="68">
        <v>1010</v>
      </c>
      <c r="O57" s="68">
        <v>1190</v>
      </c>
      <c r="P57" s="68">
        <v>920</v>
      </c>
      <c r="Q57" s="68">
        <v>360</v>
      </c>
      <c r="R57" s="68">
        <v>190</v>
      </c>
      <c r="S57" s="68">
        <v>800</v>
      </c>
      <c r="T57" s="68">
        <v>570</v>
      </c>
    </row>
    <row r="58" spans="1:20" s="70" customFormat="1" ht="15" customHeight="1" x14ac:dyDescent="0.25">
      <c r="A58" s="71"/>
      <c r="B58" s="4" t="s">
        <v>53</v>
      </c>
      <c r="C58" s="67">
        <v>50</v>
      </c>
      <c r="D58" s="67">
        <v>130</v>
      </c>
      <c r="E58" s="67">
        <v>90</v>
      </c>
      <c r="F58" s="67">
        <v>90</v>
      </c>
      <c r="G58" s="67">
        <v>80</v>
      </c>
      <c r="H58" s="67">
        <v>940</v>
      </c>
      <c r="I58" s="67">
        <v>500</v>
      </c>
      <c r="J58" s="67">
        <v>910</v>
      </c>
      <c r="K58" s="67">
        <v>1050</v>
      </c>
      <c r="L58" s="67">
        <v>990</v>
      </c>
      <c r="M58" s="67">
        <v>1060</v>
      </c>
      <c r="N58" s="67">
        <v>1000</v>
      </c>
      <c r="O58" s="67">
        <v>1790</v>
      </c>
      <c r="P58" s="67">
        <v>1630</v>
      </c>
      <c r="Q58" s="67">
        <v>1280</v>
      </c>
      <c r="R58" s="67">
        <v>1190</v>
      </c>
      <c r="S58" s="67">
        <v>250</v>
      </c>
      <c r="T58" s="67">
        <v>240</v>
      </c>
    </row>
    <row r="59" spans="1:20" s="70" customFormat="1" ht="15" customHeight="1" x14ac:dyDescent="0.25">
      <c r="A59" s="71"/>
      <c r="B59" s="7" t="s">
        <v>54</v>
      </c>
      <c r="C59" s="68">
        <v>20</v>
      </c>
      <c r="D59" s="68">
        <v>20</v>
      </c>
      <c r="E59" s="68">
        <v>70</v>
      </c>
      <c r="F59" s="68">
        <v>180</v>
      </c>
      <c r="G59" s="68">
        <v>120</v>
      </c>
      <c r="H59" s="68">
        <v>280</v>
      </c>
      <c r="I59" s="68">
        <v>730</v>
      </c>
      <c r="J59" s="68">
        <v>1200</v>
      </c>
      <c r="K59" s="68">
        <v>330</v>
      </c>
      <c r="L59" s="68">
        <v>610</v>
      </c>
      <c r="M59" s="68">
        <v>630</v>
      </c>
      <c r="N59" s="68">
        <v>1060</v>
      </c>
      <c r="O59" s="68">
        <v>1390</v>
      </c>
      <c r="P59" s="68">
        <v>1180</v>
      </c>
      <c r="Q59" s="68">
        <v>660</v>
      </c>
      <c r="R59" s="68">
        <v>310</v>
      </c>
      <c r="S59" s="68">
        <v>1310</v>
      </c>
      <c r="T59" s="68">
        <v>1300</v>
      </c>
    </row>
    <row r="60" spans="1:20" s="70" customFormat="1" ht="15" customHeight="1" x14ac:dyDescent="0.25">
      <c r="A60" s="71"/>
      <c r="B60" s="4" t="s">
        <v>55</v>
      </c>
      <c r="C60" s="67">
        <v>50</v>
      </c>
      <c r="D60" s="67">
        <v>270</v>
      </c>
      <c r="E60" s="67">
        <v>220</v>
      </c>
      <c r="F60" s="67">
        <v>110</v>
      </c>
      <c r="G60" s="67">
        <v>130</v>
      </c>
      <c r="H60" s="67">
        <v>370</v>
      </c>
      <c r="I60" s="67">
        <v>350</v>
      </c>
      <c r="J60" s="67">
        <v>130</v>
      </c>
      <c r="K60" s="67">
        <v>200</v>
      </c>
      <c r="L60" s="67">
        <v>130</v>
      </c>
      <c r="M60" s="67">
        <v>270</v>
      </c>
      <c r="N60" s="67">
        <v>340</v>
      </c>
      <c r="O60" s="67">
        <v>690</v>
      </c>
      <c r="P60" s="67">
        <v>250</v>
      </c>
      <c r="Q60" s="67">
        <v>570</v>
      </c>
      <c r="R60" s="67">
        <v>490</v>
      </c>
      <c r="S60" s="67">
        <v>50</v>
      </c>
      <c r="T60" s="67">
        <v>40</v>
      </c>
    </row>
    <row r="61" spans="1:20" s="70" customFormat="1" ht="15" customHeight="1" x14ac:dyDescent="0.25">
      <c r="A61" s="71"/>
      <c r="B61" s="7" t="s">
        <v>56</v>
      </c>
      <c r="C61" s="68">
        <v>4460</v>
      </c>
      <c r="D61" s="68">
        <v>4530</v>
      </c>
      <c r="E61" s="68">
        <v>3630</v>
      </c>
      <c r="F61" s="68">
        <v>2570</v>
      </c>
      <c r="G61" s="68">
        <v>2000</v>
      </c>
      <c r="H61" s="68">
        <v>2530</v>
      </c>
      <c r="I61" s="68">
        <v>5110</v>
      </c>
      <c r="J61" s="68">
        <v>4010</v>
      </c>
      <c r="K61" s="68">
        <v>4300</v>
      </c>
      <c r="L61" s="68">
        <v>5110</v>
      </c>
      <c r="M61" s="68">
        <v>5560</v>
      </c>
      <c r="N61" s="68">
        <v>8910</v>
      </c>
      <c r="O61" s="68">
        <v>10180</v>
      </c>
      <c r="P61" s="68">
        <v>9340</v>
      </c>
      <c r="Q61" s="68">
        <v>11470</v>
      </c>
      <c r="R61" s="68">
        <v>11360</v>
      </c>
      <c r="S61" s="68">
        <v>12730</v>
      </c>
      <c r="T61" s="68">
        <v>10570</v>
      </c>
    </row>
    <row r="62" spans="1:20" s="70" customFormat="1" ht="15" customHeight="1" x14ac:dyDescent="0.25">
      <c r="A62" s="71"/>
      <c r="B62" s="4" t="s">
        <v>57</v>
      </c>
      <c r="C62" s="67">
        <v>721870</v>
      </c>
      <c r="D62" s="67">
        <v>629310</v>
      </c>
      <c r="E62" s="67">
        <v>516590.00000000006</v>
      </c>
      <c r="F62" s="67">
        <v>531060</v>
      </c>
      <c r="G62" s="67">
        <v>519890</v>
      </c>
      <c r="H62" s="67">
        <v>530720</v>
      </c>
      <c r="I62" s="67">
        <v>544720</v>
      </c>
      <c r="J62" s="67">
        <v>554120</v>
      </c>
      <c r="K62" s="67">
        <v>530880</v>
      </c>
      <c r="L62" s="67">
        <v>612660</v>
      </c>
      <c r="M62" s="67">
        <v>680730</v>
      </c>
      <c r="N62" s="67">
        <v>697330</v>
      </c>
      <c r="O62" s="67">
        <v>738130</v>
      </c>
      <c r="P62" s="67">
        <v>812810</v>
      </c>
      <c r="Q62" s="67">
        <v>851290</v>
      </c>
      <c r="R62" s="67">
        <v>697280</v>
      </c>
      <c r="S62" s="67">
        <v>797490</v>
      </c>
      <c r="T62" s="67">
        <v>899460</v>
      </c>
    </row>
    <row r="63" spans="1:20" s="70" customFormat="1" ht="15" customHeight="1" x14ac:dyDescent="0.25">
      <c r="A63" s="71"/>
      <c r="B63" s="7" t="s">
        <v>124</v>
      </c>
      <c r="C63" s="68">
        <v>100</v>
      </c>
      <c r="D63" s="68">
        <v>0</v>
      </c>
      <c r="E63" s="68">
        <v>0</v>
      </c>
      <c r="F63" s="68">
        <v>10</v>
      </c>
      <c r="G63" s="68">
        <v>30</v>
      </c>
      <c r="H63" s="68">
        <v>20</v>
      </c>
      <c r="I63" s="68">
        <v>30</v>
      </c>
      <c r="J63" s="68">
        <v>170</v>
      </c>
      <c r="K63" s="68">
        <v>250</v>
      </c>
      <c r="L63" s="68">
        <v>340</v>
      </c>
      <c r="M63" s="68">
        <v>450</v>
      </c>
      <c r="N63" s="68">
        <v>780</v>
      </c>
      <c r="O63" s="68">
        <v>320</v>
      </c>
      <c r="P63" s="68">
        <v>210</v>
      </c>
      <c r="Q63" s="68">
        <v>210</v>
      </c>
      <c r="R63" s="68">
        <v>90</v>
      </c>
      <c r="S63" s="68">
        <v>320</v>
      </c>
      <c r="T63" s="68">
        <v>300</v>
      </c>
    </row>
    <row r="64" spans="1:20" s="70" customFormat="1" ht="15" customHeight="1" x14ac:dyDescent="0.25">
      <c r="A64" s="71"/>
      <c r="B64" s="4" t="s">
        <v>217</v>
      </c>
      <c r="C64" s="67">
        <v>20</v>
      </c>
      <c r="D64" s="67">
        <v>30</v>
      </c>
      <c r="E64" s="67">
        <v>40</v>
      </c>
      <c r="F64" s="67">
        <v>30</v>
      </c>
      <c r="G64" s="67">
        <v>90</v>
      </c>
      <c r="H64" s="67">
        <v>30</v>
      </c>
      <c r="I64" s="67">
        <v>270</v>
      </c>
      <c r="J64" s="67">
        <v>140</v>
      </c>
      <c r="K64" s="67">
        <v>200</v>
      </c>
      <c r="L64" s="67">
        <v>210</v>
      </c>
      <c r="M64" s="67">
        <v>130</v>
      </c>
      <c r="N64" s="67">
        <v>130</v>
      </c>
      <c r="O64" s="67">
        <v>140</v>
      </c>
      <c r="P64" s="67">
        <v>0</v>
      </c>
      <c r="Q64" s="67">
        <v>0</v>
      </c>
      <c r="R64" s="67">
        <v>0</v>
      </c>
      <c r="S64" s="67">
        <v>0</v>
      </c>
      <c r="T64" s="67">
        <v>0</v>
      </c>
    </row>
    <row r="65" spans="1:22" s="70" customFormat="1" ht="15" customHeight="1" x14ac:dyDescent="0.25">
      <c r="A65" s="71"/>
      <c r="B65" s="7" t="s">
        <v>58</v>
      </c>
      <c r="C65" s="68">
        <v>20</v>
      </c>
      <c r="D65" s="68">
        <v>50</v>
      </c>
      <c r="E65" s="68">
        <v>70</v>
      </c>
      <c r="F65" s="68">
        <v>50</v>
      </c>
      <c r="G65" s="68">
        <v>120</v>
      </c>
      <c r="H65" s="68">
        <v>140</v>
      </c>
      <c r="I65" s="68">
        <v>360</v>
      </c>
      <c r="J65" s="68">
        <v>520</v>
      </c>
      <c r="K65" s="68">
        <v>350</v>
      </c>
      <c r="L65" s="68">
        <v>1020</v>
      </c>
      <c r="M65" s="68">
        <v>710</v>
      </c>
      <c r="N65" s="68">
        <v>710</v>
      </c>
      <c r="O65" s="68">
        <v>790</v>
      </c>
      <c r="P65" s="68">
        <v>250</v>
      </c>
      <c r="Q65" s="68">
        <v>330</v>
      </c>
      <c r="R65" s="68">
        <v>260</v>
      </c>
      <c r="S65" s="68">
        <v>340</v>
      </c>
      <c r="T65" s="68">
        <v>410</v>
      </c>
    </row>
    <row r="66" spans="1:22" s="70" customFormat="1" ht="15" customHeight="1" x14ac:dyDescent="0.25">
      <c r="A66" s="71"/>
      <c r="B66" s="4" t="s">
        <v>59</v>
      </c>
      <c r="C66" s="67">
        <v>30</v>
      </c>
      <c r="D66" s="67">
        <v>60</v>
      </c>
      <c r="E66" s="67">
        <v>20</v>
      </c>
      <c r="F66" s="67">
        <v>20</v>
      </c>
      <c r="G66" s="67">
        <v>50</v>
      </c>
      <c r="H66" s="67">
        <v>10</v>
      </c>
      <c r="I66" s="67">
        <v>60</v>
      </c>
      <c r="J66" s="67">
        <v>80</v>
      </c>
      <c r="K66" s="67">
        <v>270</v>
      </c>
      <c r="L66" s="67">
        <v>190</v>
      </c>
      <c r="M66" s="67">
        <v>220</v>
      </c>
      <c r="N66" s="67">
        <v>320</v>
      </c>
      <c r="O66" s="67">
        <v>400</v>
      </c>
      <c r="P66" s="67">
        <v>870</v>
      </c>
      <c r="Q66" s="67">
        <v>350</v>
      </c>
      <c r="R66" s="67">
        <v>90</v>
      </c>
      <c r="S66" s="67">
        <v>140</v>
      </c>
      <c r="T66" s="67">
        <v>110</v>
      </c>
    </row>
    <row r="67" spans="1:22" s="70" customFormat="1" ht="15" customHeight="1" x14ac:dyDescent="0.25">
      <c r="A67" s="71"/>
      <c r="B67" s="7" t="s">
        <v>60</v>
      </c>
      <c r="C67" s="68">
        <v>95740</v>
      </c>
      <c r="D67" s="68">
        <v>40120</v>
      </c>
      <c r="E67" s="68">
        <v>9720</v>
      </c>
      <c r="F67" s="68">
        <v>7500</v>
      </c>
      <c r="G67" s="68">
        <v>6130</v>
      </c>
      <c r="H67" s="68">
        <v>8440</v>
      </c>
      <c r="I67" s="68">
        <v>14950</v>
      </c>
      <c r="J67" s="68">
        <v>19260</v>
      </c>
      <c r="K67" s="68">
        <v>19420</v>
      </c>
      <c r="L67" s="68">
        <v>15780</v>
      </c>
      <c r="M67" s="68">
        <v>9260</v>
      </c>
      <c r="N67" s="68">
        <v>12100</v>
      </c>
      <c r="O67" s="68">
        <v>6970</v>
      </c>
      <c r="P67" s="68">
        <v>9190</v>
      </c>
      <c r="Q67" s="68">
        <v>6490</v>
      </c>
      <c r="R67" s="68">
        <v>8700</v>
      </c>
      <c r="S67" s="68">
        <v>4870</v>
      </c>
      <c r="T67" s="68">
        <v>0</v>
      </c>
    </row>
    <row r="68" spans="1:22" s="70" customFormat="1" ht="15" customHeight="1" x14ac:dyDescent="0.25">
      <c r="A68" s="71"/>
      <c r="B68" s="4" t="s">
        <v>64</v>
      </c>
      <c r="C68" s="67">
        <v>13810</v>
      </c>
      <c r="D68" s="67">
        <v>12420</v>
      </c>
      <c r="E68" s="67">
        <v>13940</v>
      </c>
      <c r="F68" s="67">
        <v>15380</v>
      </c>
      <c r="G68" s="67">
        <v>18520</v>
      </c>
      <c r="H68" s="67">
        <v>22950</v>
      </c>
      <c r="I68" s="67">
        <v>24970</v>
      </c>
      <c r="J68" s="67">
        <v>26790</v>
      </c>
      <c r="K68" s="67">
        <v>24540</v>
      </c>
      <c r="L68" s="67">
        <v>29520</v>
      </c>
      <c r="M68" s="67">
        <v>21560</v>
      </c>
      <c r="N68" s="67">
        <v>23580</v>
      </c>
      <c r="O68" s="67">
        <v>26290</v>
      </c>
      <c r="P68" s="67">
        <v>5180</v>
      </c>
      <c r="Q68" s="67">
        <v>11840</v>
      </c>
      <c r="R68" s="67">
        <v>9650</v>
      </c>
      <c r="S68" s="67">
        <v>22020</v>
      </c>
      <c r="T68" s="67">
        <v>100680</v>
      </c>
    </row>
    <row r="69" spans="1:22" s="76" customFormat="1" ht="30" customHeight="1" x14ac:dyDescent="0.2">
      <c r="B69" s="77" t="s">
        <v>69</v>
      </c>
      <c r="C69" s="78">
        <v>3569350</v>
      </c>
      <c r="D69" s="78">
        <v>2711610</v>
      </c>
      <c r="E69" s="78">
        <v>2373380</v>
      </c>
      <c r="F69" s="78">
        <v>2367060</v>
      </c>
      <c r="G69" s="78">
        <v>2204960</v>
      </c>
      <c r="H69" s="78">
        <v>2328560</v>
      </c>
      <c r="I69" s="78">
        <v>2465180</v>
      </c>
      <c r="J69" s="78">
        <v>2332300</v>
      </c>
      <c r="K69" s="78">
        <v>2102850</v>
      </c>
      <c r="L69" s="78">
        <v>2208850</v>
      </c>
      <c r="M69" s="78">
        <v>2213090</v>
      </c>
      <c r="N69" s="78">
        <v>2399250</v>
      </c>
      <c r="O69" s="78">
        <v>2622440</v>
      </c>
      <c r="P69" s="78">
        <v>2745300</v>
      </c>
      <c r="Q69" s="78">
        <v>3039570</v>
      </c>
      <c r="R69" s="78">
        <v>3073320</v>
      </c>
      <c r="S69" s="78">
        <v>3215080</v>
      </c>
      <c r="T69" s="78">
        <v>3282090</v>
      </c>
    </row>
    <row r="70" spans="1:22" s="71" customFormat="1" ht="15" customHeight="1" x14ac:dyDescent="0.2">
      <c r="B70" s="74" t="s">
        <v>70</v>
      </c>
      <c r="C70" s="75">
        <v>13700</v>
      </c>
      <c r="D70" s="75">
        <v>19210</v>
      </c>
      <c r="E70" s="75">
        <v>13790</v>
      </c>
      <c r="F70" s="75">
        <v>25720</v>
      </c>
      <c r="G70" s="75">
        <v>27300</v>
      </c>
      <c r="H70" s="75">
        <v>38130</v>
      </c>
      <c r="I70" s="75">
        <v>54010</v>
      </c>
      <c r="J70" s="75">
        <v>75550</v>
      </c>
      <c r="K70" s="75">
        <v>108870</v>
      </c>
      <c r="L70" s="75">
        <v>141130</v>
      </c>
      <c r="M70" s="75">
        <v>155310</v>
      </c>
      <c r="N70" s="75">
        <v>278660</v>
      </c>
      <c r="O70" s="75">
        <v>316540</v>
      </c>
      <c r="P70" s="75">
        <v>257410.00000000003</v>
      </c>
      <c r="Q70" s="75">
        <v>224160</v>
      </c>
      <c r="R70" s="75">
        <v>216480</v>
      </c>
      <c r="S70" s="75">
        <v>253740</v>
      </c>
      <c r="T70" s="75">
        <v>233130</v>
      </c>
      <c r="U70" s="76"/>
    </row>
    <row r="71" spans="1:22" s="71" customFormat="1" ht="15" customHeight="1" x14ac:dyDescent="0.2">
      <c r="B71" s="74" t="s">
        <v>71</v>
      </c>
      <c r="C71" s="75">
        <v>2326000</v>
      </c>
      <c r="D71" s="75">
        <v>1607210</v>
      </c>
      <c r="E71" s="75">
        <v>1486950</v>
      </c>
      <c r="F71" s="75">
        <v>1519570</v>
      </c>
      <c r="G71" s="75">
        <v>1384850</v>
      </c>
      <c r="H71" s="75">
        <v>1499010</v>
      </c>
      <c r="I71" s="75">
        <v>1635620</v>
      </c>
      <c r="J71" s="75">
        <v>1545000</v>
      </c>
      <c r="K71" s="75">
        <v>1397550</v>
      </c>
      <c r="L71" s="75">
        <v>1412910</v>
      </c>
      <c r="M71" s="75">
        <v>1354060</v>
      </c>
      <c r="N71" s="75">
        <v>1512500</v>
      </c>
      <c r="O71" s="75">
        <v>1693390</v>
      </c>
      <c r="P71" s="75">
        <v>1694540</v>
      </c>
      <c r="Q71" s="75">
        <v>1934740</v>
      </c>
      <c r="R71" s="75">
        <v>2090940</v>
      </c>
      <c r="S71" s="75">
        <v>2117310</v>
      </c>
      <c r="T71" s="75">
        <v>2095190</v>
      </c>
      <c r="U71" s="76"/>
    </row>
    <row r="72" spans="1:22" s="71" customFormat="1" ht="30" customHeight="1" thickBot="1" x14ac:dyDescent="0.25">
      <c r="B72" s="79" t="s">
        <v>72</v>
      </c>
      <c r="C72" s="80">
        <v>2081260.0000000002</v>
      </c>
      <c r="D72" s="80">
        <v>1382700</v>
      </c>
      <c r="E72" s="80">
        <v>1302620</v>
      </c>
      <c r="F72" s="80">
        <v>1330780</v>
      </c>
      <c r="G72" s="80">
        <v>1232520</v>
      </c>
      <c r="H72" s="80">
        <v>1340730</v>
      </c>
      <c r="I72" s="80">
        <v>1460070</v>
      </c>
      <c r="J72" s="80">
        <v>1407950</v>
      </c>
      <c r="K72" s="80">
        <v>1290080</v>
      </c>
      <c r="L72" s="80">
        <v>1303830</v>
      </c>
      <c r="M72" s="80">
        <v>1235010</v>
      </c>
      <c r="N72" s="80">
        <v>1362210</v>
      </c>
      <c r="O72" s="80">
        <v>1512610</v>
      </c>
      <c r="P72" s="80">
        <v>1475710</v>
      </c>
      <c r="Q72" s="80">
        <v>1661950</v>
      </c>
      <c r="R72" s="80">
        <v>1787630</v>
      </c>
      <c r="S72" s="80">
        <v>1747030</v>
      </c>
      <c r="T72" s="80">
        <v>1734020</v>
      </c>
      <c r="U72" s="76"/>
    </row>
    <row r="73" spans="1:22" x14ac:dyDescent="0.25">
      <c r="A73" s="70"/>
      <c r="B73" s="70"/>
      <c r="C73" s="70"/>
      <c r="D73" s="70"/>
      <c r="E73" s="70"/>
      <c r="F73" s="70"/>
      <c r="G73" s="70"/>
      <c r="H73" s="70"/>
      <c r="I73" s="70"/>
      <c r="J73" s="70"/>
      <c r="K73" s="70"/>
      <c r="L73" s="70"/>
      <c r="M73" s="70"/>
      <c r="N73" s="70"/>
      <c r="O73" s="70"/>
      <c r="P73" s="70"/>
      <c r="Q73" s="70"/>
      <c r="R73" s="70"/>
      <c r="S73" s="70"/>
      <c r="T73" s="70"/>
      <c r="U73" s="70"/>
      <c r="V73" s="70"/>
    </row>
    <row r="74" spans="1:22" s="1" customFormat="1" ht="15" customHeight="1" x14ac:dyDescent="0.25">
      <c r="A74" s="114" t="s">
        <v>63</v>
      </c>
      <c r="B74" s="433" t="s">
        <v>306</v>
      </c>
      <c r="C74" s="434"/>
      <c r="D74" s="434"/>
      <c r="E74" s="434"/>
    </row>
    <row r="75" spans="1:22" s="1" customFormat="1" ht="15" customHeight="1" x14ac:dyDescent="0.25">
      <c r="A75" s="308" t="s">
        <v>273</v>
      </c>
      <c r="B75" s="319" t="s">
        <v>311</v>
      </c>
      <c r="C75" s="303"/>
      <c r="D75" s="15"/>
      <c r="E75" s="15"/>
      <c r="F75"/>
      <c r="G75"/>
    </row>
    <row r="76" spans="1:22" s="71" customFormat="1" ht="15" customHeight="1" x14ac:dyDescent="0.25">
      <c r="A76" s="415" t="s">
        <v>4</v>
      </c>
      <c r="B76" s="431" t="s">
        <v>351</v>
      </c>
      <c r="C76" s="432"/>
      <c r="D76" s="422"/>
      <c r="E76" s="422"/>
      <c r="F76" s="70"/>
      <c r="G76" s="70"/>
    </row>
    <row r="77" spans="1:22" ht="15" customHeight="1" x14ac:dyDescent="0.25">
      <c r="A77" s="70"/>
      <c r="B77" s="70"/>
      <c r="C77" s="70"/>
      <c r="D77" s="70"/>
      <c r="E77" s="70"/>
      <c r="F77" s="70"/>
      <c r="G77" s="70"/>
      <c r="H77" s="70"/>
      <c r="I77" s="70"/>
      <c r="J77" s="70"/>
      <c r="K77" s="70"/>
      <c r="L77" s="70"/>
      <c r="M77" s="70"/>
      <c r="N77" s="70"/>
      <c r="O77" s="70"/>
      <c r="P77" s="70"/>
      <c r="Q77" s="70"/>
      <c r="R77" s="70"/>
      <c r="S77" s="70"/>
      <c r="T77" s="70"/>
      <c r="U77" s="70"/>
      <c r="V77" s="70"/>
    </row>
    <row r="78" spans="1:22" ht="15" customHeight="1" x14ac:dyDescent="0.25">
      <c r="A78" s="70"/>
      <c r="B78" s="70"/>
      <c r="C78" s="70"/>
      <c r="D78" s="70"/>
      <c r="E78" s="70"/>
      <c r="F78" s="70"/>
      <c r="G78" s="70"/>
      <c r="H78" s="70"/>
      <c r="I78" s="70"/>
      <c r="J78" s="70"/>
      <c r="K78" s="70"/>
      <c r="L78" s="70"/>
      <c r="M78" s="70"/>
      <c r="N78" s="70"/>
      <c r="O78" s="70"/>
      <c r="P78" s="70"/>
      <c r="Q78" s="70"/>
      <c r="R78" s="70"/>
      <c r="S78" s="70"/>
      <c r="T78" s="70"/>
      <c r="U78" s="70"/>
      <c r="V78" s="70"/>
    </row>
    <row r="79" spans="1:22" ht="15" customHeight="1" x14ac:dyDescent="0.25">
      <c r="A79" s="70"/>
      <c r="B79" s="70"/>
      <c r="C79" s="70"/>
      <c r="D79" s="70"/>
      <c r="E79" s="70"/>
      <c r="F79" s="70"/>
      <c r="G79" s="70"/>
      <c r="H79" s="70"/>
      <c r="I79" s="70"/>
      <c r="J79" s="70"/>
      <c r="K79" s="70"/>
      <c r="L79" s="70"/>
      <c r="M79" s="70"/>
      <c r="N79" s="70"/>
      <c r="O79" s="70"/>
      <c r="P79" s="70"/>
      <c r="Q79" s="70"/>
      <c r="R79" s="70"/>
      <c r="S79" s="70"/>
      <c r="T79" s="70"/>
      <c r="U79" s="70"/>
      <c r="V79" s="70"/>
    </row>
    <row r="80" spans="1:22" ht="15" customHeight="1" x14ac:dyDescent="0.25">
      <c r="A80" s="70"/>
      <c r="B80" s="70"/>
      <c r="C80" s="70"/>
      <c r="D80" s="70"/>
      <c r="E80" s="70"/>
      <c r="F80" s="70"/>
      <c r="G80" s="70"/>
      <c r="H80" s="70"/>
      <c r="I80" s="70"/>
      <c r="J80" s="70"/>
      <c r="K80" s="70"/>
      <c r="L80" s="70"/>
      <c r="M80" s="70"/>
      <c r="N80" s="70"/>
      <c r="O80" s="70"/>
      <c r="P80" s="70"/>
      <c r="Q80" s="70"/>
      <c r="R80" s="70"/>
      <c r="S80" s="70"/>
      <c r="T80" s="70"/>
      <c r="U80" s="70"/>
      <c r="V80" s="70"/>
    </row>
    <row r="81" spans="1:22" ht="15" customHeight="1" x14ac:dyDescent="0.25">
      <c r="A81" s="70"/>
      <c r="B81" s="70"/>
      <c r="C81" s="70"/>
      <c r="D81" s="70"/>
      <c r="E81" s="70"/>
      <c r="F81" s="70"/>
      <c r="G81" s="70"/>
      <c r="H81" s="70"/>
      <c r="I81" s="70"/>
      <c r="J81" s="70"/>
      <c r="K81" s="70"/>
      <c r="L81" s="70"/>
      <c r="M81" s="70"/>
      <c r="N81" s="70"/>
      <c r="O81" s="70"/>
      <c r="P81" s="70"/>
      <c r="Q81" s="70"/>
      <c r="R81" s="70"/>
      <c r="S81" s="70"/>
      <c r="T81" s="70"/>
      <c r="U81" s="70"/>
      <c r="V81" s="70"/>
    </row>
    <row r="82" spans="1:22" ht="15" customHeight="1" x14ac:dyDescent="0.25">
      <c r="A82" s="70"/>
      <c r="B82" s="70"/>
      <c r="C82" s="70"/>
      <c r="D82" s="70"/>
      <c r="E82" s="70"/>
      <c r="F82" s="70"/>
      <c r="G82" s="70"/>
      <c r="H82" s="70"/>
      <c r="I82" s="70"/>
      <c r="J82" s="70"/>
      <c r="K82" s="70"/>
      <c r="L82" s="70"/>
      <c r="M82" s="70"/>
      <c r="N82" s="70"/>
      <c r="O82" s="70"/>
      <c r="P82" s="70"/>
      <c r="Q82" s="70"/>
      <c r="R82" s="70"/>
      <c r="S82" s="70"/>
      <c r="T82" s="70"/>
      <c r="U82" s="70"/>
      <c r="V82" s="70"/>
    </row>
    <row r="83" spans="1:22" ht="15" customHeight="1" x14ac:dyDescent="0.25">
      <c r="A83" s="70"/>
      <c r="B83" s="70"/>
      <c r="C83" s="70"/>
      <c r="D83" s="70"/>
      <c r="E83" s="70"/>
      <c r="F83" s="70"/>
      <c r="G83" s="70"/>
      <c r="H83" s="70"/>
      <c r="I83" s="70"/>
      <c r="J83" s="70"/>
      <c r="K83" s="70"/>
      <c r="L83" s="70"/>
      <c r="M83" s="70"/>
      <c r="N83" s="70"/>
      <c r="O83" s="70"/>
      <c r="P83" s="70"/>
      <c r="Q83" s="70"/>
      <c r="R83" s="70"/>
      <c r="S83" s="70"/>
      <c r="T83" s="70"/>
      <c r="U83" s="70"/>
      <c r="V83" s="70"/>
    </row>
    <row r="84" spans="1:22" ht="15" customHeight="1" x14ac:dyDescent="0.25">
      <c r="A84" s="70"/>
      <c r="B84" s="70"/>
      <c r="C84" s="70"/>
      <c r="D84" s="70"/>
      <c r="E84" s="70"/>
      <c r="F84" s="70"/>
      <c r="G84" s="70"/>
      <c r="H84" s="70"/>
      <c r="I84" s="70"/>
      <c r="J84" s="70"/>
      <c r="K84" s="70"/>
      <c r="L84" s="70"/>
      <c r="M84" s="70"/>
      <c r="N84" s="70"/>
      <c r="O84" s="70"/>
      <c r="P84" s="70"/>
      <c r="Q84" s="70"/>
      <c r="R84" s="70"/>
      <c r="S84" s="70"/>
      <c r="T84" s="70"/>
      <c r="U84" s="70"/>
      <c r="V84" s="70"/>
    </row>
    <row r="85" spans="1:22" ht="15" customHeight="1" x14ac:dyDescent="0.25">
      <c r="A85" s="70"/>
      <c r="B85" s="70"/>
      <c r="C85" s="70"/>
      <c r="D85" s="70"/>
      <c r="E85" s="70"/>
      <c r="F85" s="70"/>
      <c r="G85" s="70"/>
      <c r="H85" s="70"/>
      <c r="I85" s="70"/>
      <c r="J85" s="70"/>
      <c r="K85" s="70"/>
      <c r="L85" s="70"/>
      <c r="M85" s="70"/>
      <c r="N85" s="70"/>
      <c r="O85" s="70"/>
      <c r="P85" s="70"/>
      <c r="Q85" s="70"/>
      <c r="R85" s="70"/>
      <c r="S85" s="70"/>
      <c r="T85" s="70"/>
      <c r="U85" s="70"/>
      <c r="V85" s="70"/>
    </row>
    <row r="86" spans="1:22" ht="15" customHeight="1" x14ac:dyDescent="0.25"/>
    <row r="87" spans="1:22" ht="15" customHeight="1" x14ac:dyDescent="0.25"/>
  </sheetData>
  <mergeCells count="4">
    <mergeCell ref="B3:T3"/>
    <mergeCell ref="B2:T2"/>
    <mergeCell ref="B76:C76"/>
    <mergeCell ref="B74:E74"/>
  </mergeCells>
  <hyperlinks>
    <hyperlink ref="T1" location="Índice!A1" display="[índice Ç]"/>
    <hyperlink ref="B7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49"/>
  <sheetViews>
    <sheetView showGridLines="0" workbookViewId="0">
      <selection activeCell="D40" sqref="A40:XFD40"/>
    </sheetView>
  </sheetViews>
  <sheetFormatPr defaultRowHeight="15" x14ac:dyDescent="0.25"/>
  <cols>
    <col min="1" max="1" width="12.7109375" customWidth="1"/>
    <col min="2" max="2" width="24.7109375" customWidth="1"/>
    <col min="3" max="21" width="12.7109375" customWidth="1"/>
  </cols>
  <sheetData>
    <row r="1" spans="1:168" s="15" customFormat="1" ht="30" customHeight="1" x14ac:dyDescent="0.25">
      <c r="A1" s="94" t="s">
        <v>0</v>
      </c>
      <c r="B1" s="22" t="s">
        <v>1</v>
      </c>
      <c r="C1" s="313"/>
      <c r="D1" s="313"/>
      <c r="E1" s="16"/>
      <c r="U1" s="207" t="s">
        <v>266</v>
      </c>
    </row>
    <row r="2" spans="1:168" s="71" customFormat="1" ht="30" customHeight="1" x14ac:dyDescent="0.25">
      <c r="B2" s="449" t="s">
        <v>325</v>
      </c>
      <c r="C2" s="472"/>
      <c r="D2" s="472"/>
      <c r="E2" s="472"/>
      <c r="F2" s="472"/>
      <c r="G2" s="472"/>
      <c r="H2" s="472"/>
      <c r="I2" s="472"/>
      <c r="J2" s="472"/>
      <c r="K2" s="472"/>
      <c r="L2" s="472"/>
      <c r="M2" s="472"/>
      <c r="N2" s="472"/>
      <c r="O2" s="472"/>
      <c r="P2" s="472"/>
      <c r="Q2" s="472"/>
      <c r="R2" s="472"/>
      <c r="S2" s="472"/>
      <c r="T2" s="472"/>
      <c r="U2" s="472"/>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row>
    <row r="3" spans="1:168" s="71" customFormat="1" ht="15" customHeight="1" thickBot="1" x14ac:dyDescent="0.3">
      <c r="B3" s="468" t="s">
        <v>258</v>
      </c>
      <c r="C3" s="469"/>
      <c r="D3" s="469"/>
      <c r="E3" s="469"/>
      <c r="F3" s="469"/>
      <c r="G3" s="469"/>
      <c r="H3" s="469"/>
      <c r="I3" s="469"/>
      <c r="J3" s="469"/>
      <c r="K3" s="469"/>
      <c r="L3" s="469"/>
      <c r="M3" s="469"/>
      <c r="N3" s="469"/>
      <c r="O3" s="469"/>
      <c r="P3" s="469"/>
      <c r="Q3" s="469"/>
      <c r="R3" s="469"/>
      <c r="S3" s="469"/>
      <c r="T3" s="469"/>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row>
    <row r="4" spans="1:168" s="71" customFormat="1" ht="30" customHeight="1" x14ac:dyDescent="0.25">
      <c r="A4" s="115"/>
      <c r="B4" s="72" t="s">
        <v>62</v>
      </c>
      <c r="C4" s="73">
        <v>2001</v>
      </c>
      <c r="D4" s="73">
        <v>2002</v>
      </c>
      <c r="E4" s="73">
        <v>2003</v>
      </c>
      <c r="F4" s="73">
        <v>2004</v>
      </c>
      <c r="G4" s="73">
        <v>2005</v>
      </c>
      <c r="H4" s="73">
        <v>2006</v>
      </c>
      <c r="I4" s="73">
        <v>2007</v>
      </c>
      <c r="J4" s="73">
        <v>2008</v>
      </c>
      <c r="K4" s="73">
        <v>2009</v>
      </c>
      <c r="L4" s="73">
        <v>2010</v>
      </c>
      <c r="M4" s="73">
        <v>2011</v>
      </c>
      <c r="N4" s="73">
        <v>2012</v>
      </c>
      <c r="O4" s="73">
        <v>2013</v>
      </c>
      <c r="P4" s="73">
        <v>2014</v>
      </c>
      <c r="Q4" s="73">
        <v>2015</v>
      </c>
      <c r="R4" s="73">
        <v>2016</v>
      </c>
      <c r="S4" s="73">
        <v>2017</v>
      </c>
      <c r="T4" s="73">
        <v>2018</v>
      </c>
      <c r="U4" s="123"/>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row>
    <row r="5" spans="1:168" s="71" customFormat="1" ht="30" customHeight="1" x14ac:dyDescent="0.25">
      <c r="A5" s="115"/>
      <c r="B5" s="122" t="s">
        <v>229</v>
      </c>
      <c r="C5" s="121"/>
      <c r="D5" s="121"/>
      <c r="E5" s="121"/>
      <c r="F5" s="121"/>
      <c r="G5" s="121"/>
      <c r="H5" s="121"/>
      <c r="I5" s="121"/>
      <c r="J5" s="121"/>
      <c r="K5" s="121"/>
      <c r="L5" s="121"/>
      <c r="M5" s="121"/>
      <c r="N5" s="121"/>
      <c r="O5" s="121"/>
      <c r="P5" s="121"/>
      <c r="Q5" s="121"/>
      <c r="R5" s="121"/>
      <c r="S5" s="121"/>
      <c r="T5" s="121"/>
      <c r="U5" s="138" t="s">
        <v>323</v>
      </c>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row>
    <row r="6" spans="1:168" s="71" customFormat="1" ht="30" customHeight="1" x14ac:dyDescent="0.25">
      <c r="A6" s="115"/>
      <c r="B6" s="74" t="s">
        <v>10</v>
      </c>
      <c r="C6" s="75">
        <v>3736820</v>
      </c>
      <c r="D6" s="75">
        <v>2817880</v>
      </c>
      <c r="E6" s="75">
        <v>2433780</v>
      </c>
      <c r="F6" s="75">
        <v>2442160</v>
      </c>
      <c r="G6" s="75">
        <v>2277250</v>
      </c>
      <c r="H6" s="75">
        <v>2420270</v>
      </c>
      <c r="I6" s="75">
        <v>2588420</v>
      </c>
      <c r="J6" s="75">
        <v>2484680</v>
      </c>
      <c r="K6" s="75">
        <v>2281870</v>
      </c>
      <c r="L6" s="75">
        <v>2425900</v>
      </c>
      <c r="M6" s="75">
        <v>2430490</v>
      </c>
      <c r="N6" s="75">
        <v>2749460</v>
      </c>
      <c r="O6" s="75">
        <v>3015780</v>
      </c>
      <c r="P6" s="75">
        <v>3060710</v>
      </c>
      <c r="Q6" s="75">
        <v>3315620</v>
      </c>
      <c r="R6" s="75">
        <v>3343200</v>
      </c>
      <c r="S6" s="75">
        <v>3554750</v>
      </c>
      <c r="T6" s="75">
        <v>3684540</v>
      </c>
      <c r="U6" s="126">
        <f>(T6/S6*100)-100</f>
        <v>3.6511709684225337</v>
      </c>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row>
    <row r="7" spans="1:168" s="161" customFormat="1" ht="15" customHeight="1" x14ac:dyDescent="0.25">
      <c r="A7" s="115"/>
      <c r="B7" s="4" t="s">
        <v>34</v>
      </c>
      <c r="C7" s="67">
        <v>1520420</v>
      </c>
      <c r="D7" s="67">
        <v>934480</v>
      </c>
      <c r="E7" s="67">
        <v>886090</v>
      </c>
      <c r="F7" s="67">
        <v>964130</v>
      </c>
      <c r="G7" s="67">
        <v>908870</v>
      </c>
      <c r="H7" s="67">
        <v>978950</v>
      </c>
      <c r="I7" s="67">
        <v>1026190</v>
      </c>
      <c r="J7" s="67">
        <v>983030</v>
      </c>
      <c r="K7" s="67">
        <v>887440</v>
      </c>
      <c r="L7" s="67">
        <v>899160</v>
      </c>
      <c r="M7" s="67">
        <v>867610</v>
      </c>
      <c r="N7" s="67">
        <v>846150</v>
      </c>
      <c r="O7" s="67">
        <v>894930</v>
      </c>
      <c r="P7" s="67">
        <v>882180</v>
      </c>
      <c r="Q7" s="67">
        <v>1033119.9999999999</v>
      </c>
      <c r="R7" s="67">
        <v>1122570</v>
      </c>
      <c r="S7" s="67">
        <v>1151040</v>
      </c>
      <c r="T7" s="67">
        <v>1133290</v>
      </c>
      <c r="U7" s="160">
        <f>(T7/S7*100)-100</f>
        <v>-1.5420836808451526</v>
      </c>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row>
    <row r="8" spans="1:168" s="117" customFormat="1" ht="15" customHeight="1" x14ac:dyDescent="0.25">
      <c r="A8" s="115"/>
      <c r="B8" s="5" t="s">
        <v>57</v>
      </c>
      <c r="C8" s="116">
        <v>721870</v>
      </c>
      <c r="D8" s="116">
        <v>629310</v>
      </c>
      <c r="E8" s="116">
        <v>516590.00000000006</v>
      </c>
      <c r="F8" s="116">
        <v>531060</v>
      </c>
      <c r="G8" s="116">
        <v>519890</v>
      </c>
      <c r="H8" s="116">
        <v>530720</v>
      </c>
      <c r="I8" s="116">
        <v>544720</v>
      </c>
      <c r="J8" s="116">
        <v>554120</v>
      </c>
      <c r="K8" s="116">
        <v>530880</v>
      </c>
      <c r="L8" s="116">
        <v>612660</v>
      </c>
      <c r="M8" s="116">
        <v>680730</v>
      </c>
      <c r="N8" s="116">
        <v>697330</v>
      </c>
      <c r="O8" s="116">
        <v>738130</v>
      </c>
      <c r="P8" s="116">
        <v>812810</v>
      </c>
      <c r="Q8" s="116">
        <v>851290</v>
      </c>
      <c r="R8" s="116">
        <v>697280</v>
      </c>
      <c r="S8" s="116">
        <v>797490</v>
      </c>
      <c r="T8" s="116">
        <v>899460</v>
      </c>
      <c r="U8" s="127">
        <f t="shared" ref="U8:U20" si="0">(T8/S8*100)-100</f>
        <v>12.786367227175248</v>
      </c>
    </row>
    <row r="9" spans="1:168" s="161" customFormat="1" ht="15" customHeight="1" x14ac:dyDescent="0.25">
      <c r="A9" s="115"/>
      <c r="B9" s="4" t="s">
        <v>7</v>
      </c>
      <c r="C9" s="67">
        <v>232840</v>
      </c>
      <c r="D9" s="67">
        <v>215630</v>
      </c>
      <c r="E9" s="67">
        <v>177540</v>
      </c>
      <c r="F9" s="67">
        <v>181440</v>
      </c>
      <c r="G9" s="67">
        <v>147170</v>
      </c>
      <c r="H9" s="67">
        <v>151630</v>
      </c>
      <c r="I9" s="67">
        <v>163580</v>
      </c>
      <c r="J9" s="67">
        <v>125010</v>
      </c>
      <c r="K9" s="67">
        <v>94820</v>
      </c>
      <c r="L9" s="67">
        <v>94620</v>
      </c>
      <c r="M9" s="67">
        <v>105310</v>
      </c>
      <c r="N9" s="67">
        <v>130490.00000000001</v>
      </c>
      <c r="O9" s="67">
        <v>156230</v>
      </c>
      <c r="P9" s="67">
        <v>202220</v>
      </c>
      <c r="Q9" s="67">
        <v>254960</v>
      </c>
      <c r="R9" s="67">
        <v>284970</v>
      </c>
      <c r="S9" s="67">
        <v>350080</v>
      </c>
      <c r="T9" s="67">
        <v>343900</v>
      </c>
      <c r="U9" s="160">
        <f t="shared" si="0"/>
        <v>-1.7653107861060278</v>
      </c>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row>
    <row r="10" spans="1:168" s="117" customFormat="1" ht="15" customHeight="1" x14ac:dyDescent="0.25">
      <c r="A10" s="115"/>
      <c r="B10" s="5" t="s">
        <v>31</v>
      </c>
      <c r="C10" s="116">
        <v>394580</v>
      </c>
      <c r="D10" s="116">
        <v>372450</v>
      </c>
      <c r="E10" s="116">
        <v>272120</v>
      </c>
      <c r="F10" s="116">
        <v>231900</v>
      </c>
      <c r="G10" s="116">
        <v>218370</v>
      </c>
      <c r="H10" s="116">
        <v>223000</v>
      </c>
      <c r="I10" s="116">
        <v>200640</v>
      </c>
      <c r="J10" s="116">
        <v>171460</v>
      </c>
      <c r="K10" s="116">
        <v>127280</v>
      </c>
      <c r="L10" s="116">
        <v>129979.99999999999</v>
      </c>
      <c r="M10" s="116">
        <v>130419.99999999999</v>
      </c>
      <c r="N10" s="116">
        <v>135550</v>
      </c>
      <c r="O10" s="116">
        <v>140320</v>
      </c>
      <c r="P10" s="116">
        <v>163450</v>
      </c>
      <c r="Q10" s="116">
        <v>210220</v>
      </c>
      <c r="R10" s="116">
        <v>243170</v>
      </c>
      <c r="S10" s="116">
        <v>262560</v>
      </c>
      <c r="T10" s="116">
        <v>254350</v>
      </c>
      <c r="U10" s="127">
        <f t="shared" si="0"/>
        <v>-3.1269043266301111</v>
      </c>
    </row>
    <row r="11" spans="1:168" s="161" customFormat="1" ht="15" customHeight="1" x14ac:dyDescent="0.25">
      <c r="A11" s="115"/>
      <c r="B11" s="4" t="s">
        <v>12</v>
      </c>
      <c r="C11" s="67">
        <v>325240</v>
      </c>
      <c r="D11" s="67">
        <v>205810</v>
      </c>
      <c r="E11" s="67">
        <v>205640</v>
      </c>
      <c r="F11" s="67">
        <v>178780</v>
      </c>
      <c r="G11" s="67">
        <v>164520</v>
      </c>
      <c r="H11" s="67">
        <v>168900</v>
      </c>
      <c r="I11" s="67">
        <v>170560</v>
      </c>
      <c r="J11" s="67">
        <v>147660</v>
      </c>
      <c r="K11" s="67">
        <v>120860</v>
      </c>
      <c r="L11" s="67">
        <v>120420</v>
      </c>
      <c r="M11" s="67">
        <v>113420</v>
      </c>
      <c r="N11" s="67">
        <v>172940</v>
      </c>
      <c r="O11" s="67">
        <v>197250</v>
      </c>
      <c r="P11" s="67">
        <v>196190</v>
      </c>
      <c r="Q11" s="67">
        <v>255470</v>
      </c>
      <c r="R11" s="67">
        <v>253710</v>
      </c>
      <c r="S11" s="67">
        <v>240440</v>
      </c>
      <c r="T11" s="67">
        <v>242520</v>
      </c>
      <c r="U11" s="160">
        <f t="shared" si="0"/>
        <v>0.86508068541009209</v>
      </c>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row>
    <row r="12" spans="1:168" s="117" customFormat="1" ht="15" customHeight="1" x14ac:dyDescent="0.25">
      <c r="A12" s="115"/>
      <c r="B12" s="7" t="s">
        <v>13</v>
      </c>
      <c r="C12" s="116">
        <v>8790</v>
      </c>
      <c r="D12" s="116">
        <v>14280</v>
      </c>
      <c r="E12" s="116">
        <v>9450</v>
      </c>
      <c r="F12" s="116">
        <v>20640</v>
      </c>
      <c r="G12" s="116">
        <v>23350</v>
      </c>
      <c r="H12" s="116">
        <v>32950</v>
      </c>
      <c r="I12" s="116">
        <v>48110</v>
      </c>
      <c r="J12" s="116">
        <v>70860</v>
      </c>
      <c r="K12" s="116">
        <v>103470</v>
      </c>
      <c r="L12" s="116">
        <v>134870</v>
      </c>
      <c r="M12" s="116">
        <v>147320</v>
      </c>
      <c r="N12" s="116">
        <v>270690</v>
      </c>
      <c r="O12" s="116">
        <v>304330</v>
      </c>
      <c r="P12" s="116">
        <v>247960</v>
      </c>
      <c r="Q12" s="116">
        <v>213120</v>
      </c>
      <c r="R12" s="116">
        <v>205890</v>
      </c>
      <c r="S12" s="116">
        <v>245080</v>
      </c>
      <c r="T12" s="116">
        <v>223010</v>
      </c>
      <c r="U12" s="127">
        <f>(T12/S12*100)-100</f>
        <v>-9.0052227843969206</v>
      </c>
    </row>
    <row r="13" spans="1:168" s="161" customFormat="1" ht="15" customHeight="1" x14ac:dyDescent="0.25">
      <c r="A13" s="115"/>
      <c r="B13" s="4" t="s">
        <v>30</v>
      </c>
      <c r="C13" s="67">
        <v>58190</v>
      </c>
      <c r="D13" s="67">
        <v>77950</v>
      </c>
      <c r="E13" s="67">
        <v>69890</v>
      </c>
      <c r="F13" s="67">
        <v>60970</v>
      </c>
      <c r="G13" s="67">
        <v>51560</v>
      </c>
      <c r="H13" s="67">
        <v>61810</v>
      </c>
      <c r="I13" s="67">
        <v>96690</v>
      </c>
      <c r="J13" s="67">
        <v>126230</v>
      </c>
      <c r="K13" s="67">
        <v>123820</v>
      </c>
      <c r="L13" s="67">
        <v>111030</v>
      </c>
      <c r="M13" s="67">
        <v>88410</v>
      </c>
      <c r="N13" s="67">
        <v>129910</v>
      </c>
      <c r="O13" s="67">
        <v>156700</v>
      </c>
      <c r="P13" s="67">
        <v>166930</v>
      </c>
      <c r="Q13" s="67">
        <v>130990.00000000001</v>
      </c>
      <c r="R13" s="67">
        <v>141140</v>
      </c>
      <c r="S13" s="67">
        <v>115330</v>
      </c>
      <c r="T13" s="67">
        <v>121520</v>
      </c>
      <c r="U13" s="160">
        <f t="shared" si="0"/>
        <v>5.3672071447151666</v>
      </c>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row>
    <row r="14" spans="1:168" s="117" customFormat="1" ht="15" customHeight="1" x14ac:dyDescent="0.25">
      <c r="A14" s="115"/>
      <c r="B14" s="5" t="s">
        <v>46</v>
      </c>
      <c r="C14" s="116">
        <v>102740</v>
      </c>
      <c r="D14" s="116">
        <v>104460</v>
      </c>
      <c r="E14" s="116">
        <v>87220</v>
      </c>
      <c r="F14" s="116">
        <v>75800</v>
      </c>
      <c r="G14" s="116">
        <v>69560</v>
      </c>
      <c r="H14" s="116">
        <v>81840</v>
      </c>
      <c r="I14" s="116">
        <v>91620</v>
      </c>
      <c r="J14" s="116">
        <v>73040</v>
      </c>
      <c r="K14" s="116">
        <v>82290</v>
      </c>
      <c r="L14" s="116">
        <v>84470</v>
      </c>
      <c r="M14" s="116">
        <v>67850</v>
      </c>
      <c r="N14" s="116">
        <v>74530</v>
      </c>
      <c r="O14" s="116">
        <v>86940</v>
      </c>
      <c r="P14" s="116">
        <v>95150</v>
      </c>
      <c r="Q14" s="116">
        <v>114470</v>
      </c>
      <c r="R14" s="116">
        <v>124260</v>
      </c>
      <c r="S14" s="116">
        <v>109010</v>
      </c>
      <c r="T14" s="116">
        <v>111910</v>
      </c>
      <c r="U14" s="127">
        <f t="shared" si="0"/>
        <v>2.6603063939088116</v>
      </c>
    </row>
    <row r="15" spans="1:168" s="161" customFormat="1" ht="15" customHeight="1" x14ac:dyDescent="0.25">
      <c r="A15" s="115"/>
      <c r="B15" s="4" t="s">
        <v>19</v>
      </c>
      <c r="C15" s="67">
        <v>45800</v>
      </c>
      <c r="D15" s="67">
        <v>27390</v>
      </c>
      <c r="E15" s="67">
        <v>25190</v>
      </c>
      <c r="F15" s="67">
        <v>21470</v>
      </c>
      <c r="G15" s="67">
        <v>20610</v>
      </c>
      <c r="H15" s="67">
        <v>28250</v>
      </c>
      <c r="I15" s="67">
        <v>37890</v>
      </c>
      <c r="J15" s="67">
        <v>35670</v>
      </c>
      <c r="K15" s="67">
        <v>30990</v>
      </c>
      <c r="L15" s="67">
        <v>34420</v>
      </c>
      <c r="M15" s="67">
        <v>38080</v>
      </c>
      <c r="N15" s="67">
        <v>52020</v>
      </c>
      <c r="O15" s="67">
        <v>67210</v>
      </c>
      <c r="P15" s="67">
        <v>77900</v>
      </c>
      <c r="Q15" s="67">
        <v>66600</v>
      </c>
      <c r="R15" s="67">
        <v>78900</v>
      </c>
      <c r="S15" s="67">
        <v>66500</v>
      </c>
      <c r="T15" s="67">
        <v>58580</v>
      </c>
      <c r="U15" s="160">
        <f t="shared" si="0"/>
        <v>-11.909774436090231</v>
      </c>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row>
    <row r="16" spans="1:168" s="117" customFormat="1" ht="15" customHeight="1" x14ac:dyDescent="0.25">
      <c r="A16" s="115"/>
      <c r="B16" s="5" t="s">
        <v>37</v>
      </c>
      <c r="C16" s="116">
        <v>17170</v>
      </c>
      <c r="D16" s="116">
        <v>18500</v>
      </c>
      <c r="E16" s="116">
        <v>15530</v>
      </c>
      <c r="F16" s="116">
        <v>13500</v>
      </c>
      <c r="G16" s="116">
        <v>8010</v>
      </c>
      <c r="H16" s="116">
        <v>9910</v>
      </c>
      <c r="I16" s="116">
        <v>15630</v>
      </c>
      <c r="J16" s="116">
        <v>18370</v>
      </c>
      <c r="K16" s="116">
        <v>17670</v>
      </c>
      <c r="L16" s="116">
        <v>22480</v>
      </c>
      <c r="M16" s="116">
        <v>27150</v>
      </c>
      <c r="N16" s="116">
        <v>45470</v>
      </c>
      <c r="O16" s="116">
        <v>61050</v>
      </c>
      <c r="P16" s="116">
        <v>37160</v>
      </c>
      <c r="Q16" s="116">
        <v>42760</v>
      </c>
      <c r="R16" s="116">
        <v>48060</v>
      </c>
      <c r="S16" s="116">
        <v>42710</v>
      </c>
      <c r="T16" s="116">
        <v>44430</v>
      </c>
      <c r="U16" s="127">
        <f>(T16/S16*100)-100</f>
        <v>4.0271599157106124</v>
      </c>
    </row>
    <row r="17" spans="1:168" s="117" customFormat="1" ht="30" customHeight="1" x14ac:dyDescent="0.25">
      <c r="A17" s="115"/>
      <c r="B17" s="77" t="s">
        <v>69</v>
      </c>
      <c r="C17" s="78">
        <v>3569350</v>
      </c>
      <c r="D17" s="78">
        <v>2711610</v>
      </c>
      <c r="E17" s="78">
        <v>2373380</v>
      </c>
      <c r="F17" s="78">
        <v>2367060</v>
      </c>
      <c r="G17" s="78">
        <v>2204960</v>
      </c>
      <c r="H17" s="78">
        <v>2328560</v>
      </c>
      <c r="I17" s="78">
        <v>2465180</v>
      </c>
      <c r="J17" s="78">
        <v>2332300</v>
      </c>
      <c r="K17" s="78">
        <v>2102850</v>
      </c>
      <c r="L17" s="78">
        <v>2208850</v>
      </c>
      <c r="M17" s="78">
        <v>2213090</v>
      </c>
      <c r="N17" s="78">
        <v>2399250</v>
      </c>
      <c r="O17" s="78">
        <v>2622440</v>
      </c>
      <c r="P17" s="78">
        <v>2745300</v>
      </c>
      <c r="Q17" s="78">
        <v>3039570</v>
      </c>
      <c r="R17" s="78">
        <v>3073320</v>
      </c>
      <c r="S17" s="78">
        <v>3215080</v>
      </c>
      <c r="T17" s="78">
        <v>3282090</v>
      </c>
      <c r="U17" s="128">
        <f t="shared" si="0"/>
        <v>2.0842405165656857</v>
      </c>
    </row>
    <row r="18" spans="1:168" s="117" customFormat="1" ht="15" customHeight="1" x14ac:dyDescent="0.25">
      <c r="A18" s="115"/>
      <c r="B18" s="74" t="s">
        <v>70</v>
      </c>
      <c r="C18" s="75">
        <v>13700</v>
      </c>
      <c r="D18" s="75">
        <v>19210</v>
      </c>
      <c r="E18" s="75">
        <v>13790</v>
      </c>
      <c r="F18" s="75">
        <v>25720</v>
      </c>
      <c r="G18" s="75">
        <v>27300</v>
      </c>
      <c r="H18" s="75">
        <v>38130</v>
      </c>
      <c r="I18" s="75">
        <v>54010</v>
      </c>
      <c r="J18" s="75">
        <v>75550</v>
      </c>
      <c r="K18" s="75">
        <v>108870</v>
      </c>
      <c r="L18" s="75">
        <v>141130</v>
      </c>
      <c r="M18" s="75">
        <v>155310</v>
      </c>
      <c r="N18" s="75">
        <v>278660</v>
      </c>
      <c r="O18" s="75">
        <v>316540</v>
      </c>
      <c r="P18" s="75">
        <v>257410.00000000003</v>
      </c>
      <c r="Q18" s="75">
        <v>224160</v>
      </c>
      <c r="R18" s="75">
        <v>216480</v>
      </c>
      <c r="S18" s="75">
        <v>253740</v>
      </c>
      <c r="T18" s="75">
        <v>233130</v>
      </c>
      <c r="U18" s="126">
        <f>(T18/S18*100)-100</f>
        <v>-8.1224875857176642</v>
      </c>
    </row>
    <row r="19" spans="1:168" s="118" customFormat="1" ht="15" customHeight="1" x14ac:dyDescent="0.2">
      <c r="B19" s="74" t="s">
        <v>71</v>
      </c>
      <c r="C19" s="75">
        <v>2326000</v>
      </c>
      <c r="D19" s="75">
        <v>1607210</v>
      </c>
      <c r="E19" s="75">
        <v>1486950</v>
      </c>
      <c r="F19" s="75">
        <v>1519570</v>
      </c>
      <c r="G19" s="75">
        <v>1384850</v>
      </c>
      <c r="H19" s="75">
        <v>1499010</v>
      </c>
      <c r="I19" s="75">
        <v>1635620</v>
      </c>
      <c r="J19" s="75">
        <v>1545000</v>
      </c>
      <c r="K19" s="75">
        <v>1397550</v>
      </c>
      <c r="L19" s="75">
        <v>1412910</v>
      </c>
      <c r="M19" s="75">
        <v>1354060</v>
      </c>
      <c r="N19" s="75">
        <v>1512500</v>
      </c>
      <c r="O19" s="75">
        <v>1693390</v>
      </c>
      <c r="P19" s="75">
        <v>1694540</v>
      </c>
      <c r="Q19" s="75">
        <v>1934740</v>
      </c>
      <c r="R19" s="75">
        <v>2090940</v>
      </c>
      <c r="S19" s="75">
        <v>2117310</v>
      </c>
      <c r="T19" s="75">
        <v>2095190</v>
      </c>
      <c r="U19" s="126">
        <f t="shared" si="0"/>
        <v>-1.0447218404484886</v>
      </c>
    </row>
    <row r="20" spans="1:168" s="115" customFormat="1" ht="30" customHeight="1" x14ac:dyDescent="0.25">
      <c r="B20" s="119" t="s">
        <v>72</v>
      </c>
      <c r="C20" s="120">
        <v>2081260.0000000002</v>
      </c>
      <c r="D20" s="120">
        <v>1382700</v>
      </c>
      <c r="E20" s="120">
        <v>1302620</v>
      </c>
      <c r="F20" s="120">
        <v>1330780</v>
      </c>
      <c r="G20" s="120">
        <v>1232520</v>
      </c>
      <c r="H20" s="120">
        <v>1340730</v>
      </c>
      <c r="I20" s="120">
        <v>1460070</v>
      </c>
      <c r="J20" s="120">
        <v>1407950</v>
      </c>
      <c r="K20" s="120">
        <v>1290080</v>
      </c>
      <c r="L20" s="120">
        <v>1303830</v>
      </c>
      <c r="M20" s="120">
        <v>1235010</v>
      </c>
      <c r="N20" s="120">
        <v>1362210</v>
      </c>
      <c r="O20" s="120">
        <v>1512610</v>
      </c>
      <c r="P20" s="120">
        <v>1475710</v>
      </c>
      <c r="Q20" s="120">
        <v>1661950</v>
      </c>
      <c r="R20" s="120">
        <v>1787630</v>
      </c>
      <c r="S20" s="120">
        <v>1747030</v>
      </c>
      <c r="T20" s="120">
        <v>1734020</v>
      </c>
      <c r="U20" s="129">
        <f t="shared" si="0"/>
        <v>-0.74469242085139342</v>
      </c>
    </row>
    <row r="21" spans="1:168" s="115" customFormat="1" ht="30" customHeight="1" x14ac:dyDescent="0.25">
      <c r="B21" s="122" t="s">
        <v>230</v>
      </c>
      <c r="C21" s="121"/>
      <c r="D21" s="121"/>
      <c r="E21" s="121"/>
      <c r="F21" s="121"/>
      <c r="G21" s="121"/>
      <c r="H21" s="121"/>
      <c r="I21" s="121"/>
      <c r="J21" s="121"/>
      <c r="K21" s="121"/>
      <c r="L21" s="121"/>
      <c r="M21" s="121"/>
      <c r="N21" s="121"/>
      <c r="O21" s="121"/>
      <c r="P21" s="121"/>
      <c r="Q21" s="121"/>
      <c r="R21" s="121"/>
      <c r="S21" s="121"/>
      <c r="T21" s="121"/>
      <c r="U21" s="138" t="s">
        <v>324</v>
      </c>
    </row>
    <row r="22" spans="1:168" s="115" customFormat="1" ht="30" customHeight="1" x14ac:dyDescent="0.25">
      <c r="B22" s="74" t="s">
        <v>10</v>
      </c>
      <c r="C22" s="75">
        <f>C6/$D6*100</f>
        <v>132.61104092438288</v>
      </c>
      <c r="D22" s="75">
        <f t="shared" ref="D22:T22" si="1">D6/$D6*100</f>
        <v>100</v>
      </c>
      <c r="E22" s="75">
        <f t="shared" si="1"/>
        <v>86.369185345011147</v>
      </c>
      <c r="F22" s="75">
        <f t="shared" si="1"/>
        <v>86.666572032875777</v>
      </c>
      <c r="G22" s="75">
        <f t="shared" si="1"/>
        <v>80.814300112141041</v>
      </c>
      <c r="H22" s="75">
        <f t="shared" si="1"/>
        <v>85.889746901926273</v>
      </c>
      <c r="I22" s="75">
        <f t="shared" si="1"/>
        <v>91.856998878589579</v>
      </c>
      <c r="J22" s="75">
        <f t="shared" si="1"/>
        <v>88.175507828580351</v>
      </c>
      <c r="K22" s="75">
        <f t="shared" si="1"/>
        <v>80.978253154854002</v>
      </c>
      <c r="L22" s="75">
        <f t="shared" si="1"/>
        <v>86.089542492937952</v>
      </c>
      <c r="M22" s="75">
        <f t="shared" si="1"/>
        <v>86.252430905503431</v>
      </c>
      <c r="N22" s="75">
        <f t="shared" si="1"/>
        <v>97.571933510298521</v>
      </c>
      <c r="O22" s="75">
        <f t="shared" si="1"/>
        <v>107.02301020625436</v>
      </c>
      <c r="P22" s="75">
        <f t="shared" si="1"/>
        <v>108.6174712904737</v>
      </c>
      <c r="Q22" s="75">
        <f t="shared" si="1"/>
        <v>117.66363365366873</v>
      </c>
      <c r="R22" s="75">
        <f t="shared" si="1"/>
        <v>118.64238363592487</v>
      </c>
      <c r="S22" s="75">
        <f t="shared" si="1"/>
        <v>126.14980055928571</v>
      </c>
      <c r="T22" s="75">
        <f t="shared" si="1"/>
        <v>130.75574545402927</v>
      </c>
      <c r="U22" s="124">
        <f>(T6/D6*100)-100</f>
        <v>30.755745454029267</v>
      </c>
    </row>
    <row r="23" spans="1:168" s="161" customFormat="1" ht="15" customHeight="1" x14ac:dyDescent="0.25">
      <c r="A23" s="117"/>
      <c r="B23" s="4" t="s">
        <v>13</v>
      </c>
      <c r="C23" s="67">
        <f>C12/$D12*100</f>
        <v>61.554621848739501</v>
      </c>
      <c r="D23" s="67">
        <f t="shared" ref="D23:T23" si="2">D12/$D12*100</f>
        <v>100</v>
      </c>
      <c r="E23" s="67">
        <f t="shared" si="2"/>
        <v>66.17647058823529</v>
      </c>
      <c r="F23" s="67">
        <f t="shared" si="2"/>
        <v>144.53781512605042</v>
      </c>
      <c r="G23" s="67">
        <f t="shared" si="2"/>
        <v>163.51540616246498</v>
      </c>
      <c r="H23" s="67">
        <f t="shared" si="2"/>
        <v>230.74229691876749</v>
      </c>
      <c r="I23" s="67">
        <f t="shared" si="2"/>
        <v>336.90476190476193</v>
      </c>
      <c r="J23" s="67">
        <f t="shared" si="2"/>
        <v>496.218487394958</v>
      </c>
      <c r="K23" s="67">
        <f t="shared" si="2"/>
        <v>724.57983193277312</v>
      </c>
      <c r="L23" s="67">
        <f t="shared" si="2"/>
        <v>944.46778711484592</v>
      </c>
      <c r="M23" s="67">
        <f t="shared" si="2"/>
        <v>1031.6526610644257</v>
      </c>
      <c r="N23" s="67">
        <f t="shared" si="2"/>
        <v>1895.5882352941178</v>
      </c>
      <c r="O23" s="67">
        <f t="shared" si="2"/>
        <v>2131.1624649859946</v>
      </c>
      <c r="P23" s="67">
        <f t="shared" si="2"/>
        <v>1736.4145658263303</v>
      </c>
      <c r="Q23" s="67">
        <f t="shared" si="2"/>
        <v>1492.4369747899159</v>
      </c>
      <c r="R23" s="67">
        <f t="shared" si="2"/>
        <v>1441.8067226890755</v>
      </c>
      <c r="S23" s="67">
        <f t="shared" si="2"/>
        <v>1716.2464985994397</v>
      </c>
      <c r="T23" s="67">
        <f t="shared" si="2"/>
        <v>1561.6946778711485</v>
      </c>
      <c r="U23" s="160">
        <f>(T12/D12*100)-100</f>
        <v>1461.6946778711485</v>
      </c>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row>
    <row r="24" spans="1:168" s="115" customFormat="1" ht="15" customHeight="1" x14ac:dyDescent="0.25">
      <c r="B24" s="5" t="s">
        <v>37</v>
      </c>
      <c r="C24" s="116">
        <f>C16/$D16*100</f>
        <v>92.810810810810807</v>
      </c>
      <c r="D24" s="116">
        <f t="shared" ref="D24:T24" si="3">D16/$D16*100</f>
        <v>100</v>
      </c>
      <c r="E24" s="116">
        <f t="shared" si="3"/>
        <v>83.945945945945937</v>
      </c>
      <c r="F24" s="116">
        <f t="shared" si="3"/>
        <v>72.972972972972968</v>
      </c>
      <c r="G24" s="116">
        <f t="shared" si="3"/>
        <v>43.297297297297298</v>
      </c>
      <c r="H24" s="116">
        <f t="shared" si="3"/>
        <v>53.567567567567565</v>
      </c>
      <c r="I24" s="116">
        <f t="shared" si="3"/>
        <v>84.486486486486484</v>
      </c>
      <c r="J24" s="116">
        <f t="shared" si="3"/>
        <v>99.297297297297291</v>
      </c>
      <c r="K24" s="116">
        <f t="shared" si="3"/>
        <v>95.513513513513516</v>
      </c>
      <c r="L24" s="116">
        <f t="shared" si="3"/>
        <v>121.51351351351352</v>
      </c>
      <c r="M24" s="116">
        <f t="shared" si="3"/>
        <v>146.75675675675677</v>
      </c>
      <c r="N24" s="116">
        <f t="shared" si="3"/>
        <v>245.78378378378378</v>
      </c>
      <c r="O24" s="116">
        <f t="shared" si="3"/>
        <v>330</v>
      </c>
      <c r="P24" s="116">
        <f t="shared" si="3"/>
        <v>200.86486486486484</v>
      </c>
      <c r="Q24" s="116">
        <f t="shared" si="3"/>
        <v>231.13513513513513</v>
      </c>
      <c r="R24" s="116">
        <f t="shared" si="3"/>
        <v>259.7837837837838</v>
      </c>
      <c r="S24" s="116">
        <f t="shared" si="3"/>
        <v>230.86486486486487</v>
      </c>
      <c r="T24" s="116">
        <f t="shared" si="3"/>
        <v>240.16216216216216</v>
      </c>
      <c r="U24" s="127">
        <f>(T16/D16*100)-100</f>
        <v>140.16216216216216</v>
      </c>
    </row>
    <row r="25" spans="1:168" s="159" customFormat="1" ht="15" customHeight="1" x14ac:dyDescent="0.25">
      <c r="A25" s="115"/>
      <c r="B25" s="4" t="s">
        <v>19</v>
      </c>
      <c r="C25" s="67">
        <f>C15/$D15*100</f>
        <v>167.21431179262504</v>
      </c>
      <c r="D25" s="67">
        <f t="shared" ref="D25:T25" si="4">D15/$D15*100</f>
        <v>100</v>
      </c>
      <c r="E25" s="67">
        <f t="shared" si="4"/>
        <v>91.967871485943775</v>
      </c>
      <c r="F25" s="67">
        <f t="shared" si="4"/>
        <v>78.386272362175973</v>
      </c>
      <c r="G25" s="67">
        <f t="shared" si="4"/>
        <v>75.246440306681279</v>
      </c>
      <c r="H25" s="67">
        <f t="shared" si="4"/>
        <v>103.13983205549471</v>
      </c>
      <c r="I25" s="67">
        <f t="shared" si="4"/>
        <v>138.33515881708652</v>
      </c>
      <c r="J25" s="67">
        <f t="shared" si="4"/>
        <v>130.23001095290252</v>
      </c>
      <c r="K25" s="67">
        <f t="shared" si="4"/>
        <v>113.1434830230011</v>
      </c>
      <c r="L25" s="67">
        <f t="shared" si="4"/>
        <v>125.66630156991603</v>
      </c>
      <c r="M25" s="67">
        <f t="shared" si="4"/>
        <v>139.02884264330046</v>
      </c>
      <c r="N25" s="67">
        <f t="shared" si="4"/>
        <v>189.92332968236582</v>
      </c>
      <c r="O25" s="67">
        <f t="shared" si="4"/>
        <v>245.38152610441765</v>
      </c>
      <c r="P25" s="67">
        <f t="shared" si="4"/>
        <v>284.41036874771817</v>
      </c>
      <c r="Q25" s="67">
        <f t="shared" si="4"/>
        <v>243.15443592552026</v>
      </c>
      <c r="R25" s="67">
        <f t="shared" si="4"/>
        <v>288.06133625410735</v>
      </c>
      <c r="S25" s="67">
        <f t="shared" si="4"/>
        <v>242.78933917488135</v>
      </c>
      <c r="T25" s="67">
        <f t="shared" si="4"/>
        <v>213.87367652427892</v>
      </c>
      <c r="U25" s="160">
        <f>(T15/D15*100)-100</f>
        <v>113.87367652427892</v>
      </c>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row>
    <row r="26" spans="1:168" s="159" customFormat="1" ht="15" customHeight="1" x14ac:dyDescent="0.25">
      <c r="A26" s="115"/>
      <c r="B26" s="5" t="s">
        <v>7</v>
      </c>
      <c r="C26" s="116">
        <f>C9/$D9*100</f>
        <v>107.98126420256922</v>
      </c>
      <c r="D26" s="116">
        <f t="shared" ref="D26:T26" si="5">D9/$D9*100</f>
        <v>100</v>
      </c>
      <c r="E26" s="116">
        <f t="shared" si="5"/>
        <v>82.335482075777961</v>
      </c>
      <c r="F26" s="116">
        <f t="shared" si="5"/>
        <v>84.144135788155637</v>
      </c>
      <c r="G26" s="116">
        <f t="shared" si="5"/>
        <v>68.251170987339421</v>
      </c>
      <c r="H26" s="116">
        <f t="shared" si="5"/>
        <v>70.319528822520056</v>
      </c>
      <c r="I26" s="116">
        <f t="shared" si="5"/>
        <v>75.861429300190139</v>
      </c>
      <c r="J26" s="116">
        <f t="shared" si="5"/>
        <v>57.974307842136994</v>
      </c>
      <c r="K26" s="116">
        <f t="shared" si="5"/>
        <v>43.973473078885128</v>
      </c>
      <c r="L26" s="116">
        <f t="shared" si="5"/>
        <v>43.880721606455502</v>
      </c>
      <c r="M26" s="116">
        <f t="shared" si="5"/>
        <v>48.838287807818951</v>
      </c>
      <c r="N26" s="116">
        <f t="shared" si="5"/>
        <v>60.515698186708718</v>
      </c>
      <c r="O26" s="116">
        <f t="shared" si="5"/>
        <v>72.452812688401423</v>
      </c>
      <c r="P26" s="116">
        <f t="shared" si="5"/>
        <v>93.781013773593656</v>
      </c>
      <c r="Q26" s="116">
        <f t="shared" si="5"/>
        <v>118.23957705328571</v>
      </c>
      <c r="R26" s="116">
        <f t="shared" si="5"/>
        <v>132.15693549135094</v>
      </c>
      <c r="S26" s="116">
        <f t="shared" si="5"/>
        <v>162.35217734081527</v>
      </c>
      <c r="T26" s="116">
        <f t="shared" si="5"/>
        <v>159.48615684273989</v>
      </c>
      <c r="U26" s="127">
        <f>(T9/D9*100)-100</f>
        <v>59.486156842739888</v>
      </c>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row>
    <row r="27" spans="1:168" s="115" customFormat="1" ht="15" customHeight="1" x14ac:dyDescent="0.25">
      <c r="B27" s="4" t="s">
        <v>30</v>
      </c>
      <c r="C27" s="67">
        <f>C13/$D13*100</f>
        <v>74.650416933932007</v>
      </c>
      <c r="D27" s="67">
        <f t="shared" ref="D27:T27" si="6">D13/$D13*100</f>
        <v>100</v>
      </c>
      <c r="E27" s="67">
        <f t="shared" si="6"/>
        <v>89.660038486209103</v>
      </c>
      <c r="F27" s="67">
        <f t="shared" si="6"/>
        <v>78.216805644644012</v>
      </c>
      <c r="G27" s="67">
        <f t="shared" si="6"/>
        <v>66.144964720974983</v>
      </c>
      <c r="H27" s="67">
        <f t="shared" si="6"/>
        <v>79.294419499679279</v>
      </c>
      <c r="I27" s="67">
        <f t="shared" si="6"/>
        <v>124.04105195638229</v>
      </c>
      <c r="J27" s="67">
        <f t="shared" si="6"/>
        <v>161.93713919178961</v>
      </c>
      <c r="K27" s="67">
        <f t="shared" si="6"/>
        <v>158.84541372674792</v>
      </c>
      <c r="L27" s="67">
        <f t="shared" si="6"/>
        <v>142.43745991019884</v>
      </c>
      <c r="M27" s="67">
        <f t="shared" si="6"/>
        <v>113.41885824246312</v>
      </c>
      <c r="N27" s="67">
        <f t="shared" si="6"/>
        <v>166.6581141757537</v>
      </c>
      <c r="O27" s="67">
        <f t="shared" si="6"/>
        <v>201.0262989095574</v>
      </c>
      <c r="P27" s="67">
        <f t="shared" si="6"/>
        <v>214.15009621552278</v>
      </c>
      <c r="Q27" s="67">
        <f t="shared" si="6"/>
        <v>168.04361770365622</v>
      </c>
      <c r="R27" s="67">
        <f t="shared" si="6"/>
        <v>181.06478511866581</v>
      </c>
      <c r="S27" s="67">
        <f t="shared" si="6"/>
        <v>147.95381654906993</v>
      </c>
      <c r="T27" s="67">
        <f t="shared" si="6"/>
        <v>155.89480436177035</v>
      </c>
      <c r="U27" s="160">
        <f>(T13/D13*100)-100</f>
        <v>55.894804361770355</v>
      </c>
    </row>
    <row r="28" spans="1:168" s="161" customFormat="1" ht="15" customHeight="1" x14ac:dyDescent="0.25">
      <c r="A28" s="117"/>
      <c r="B28" s="7" t="s">
        <v>57</v>
      </c>
      <c r="C28" s="116">
        <f>C8/$D8*100</f>
        <v>114.70817244283423</v>
      </c>
      <c r="D28" s="116">
        <f t="shared" ref="D28:T28" si="7">D8/$D8*100</f>
        <v>100</v>
      </c>
      <c r="E28" s="116">
        <f t="shared" si="7"/>
        <v>82.088318952503542</v>
      </c>
      <c r="F28" s="116">
        <f t="shared" si="7"/>
        <v>84.387662678171324</v>
      </c>
      <c r="G28" s="116">
        <f t="shared" si="7"/>
        <v>82.612702801480992</v>
      </c>
      <c r="H28" s="116">
        <f t="shared" si="7"/>
        <v>84.333635251306987</v>
      </c>
      <c r="I28" s="116">
        <f t="shared" si="7"/>
        <v>86.558294004544649</v>
      </c>
      <c r="J28" s="116">
        <f t="shared" si="7"/>
        <v>88.051993453147091</v>
      </c>
      <c r="K28" s="116">
        <f t="shared" si="7"/>
        <v>84.359059922772559</v>
      </c>
      <c r="L28" s="116">
        <f t="shared" si="7"/>
        <v>97.354245125613772</v>
      </c>
      <c r="M28" s="116">
        <f t="shared" si="7"/>
        <v>108.17085379224865</v>
      </c>
      <c r="N28" s="116">
        <f t="shared" si="7"/>
        <v>110.8086634568019</v>
      </c>
      <c r="O28" s="116">
        <f t="shared" si="7"/>
        <v>117.29195468052312</v>
      </c>
      <c r="P28" s="116">
        <f t="shared" si="7"/>
        <v>129.15892008707951</v>
      </c>
      <c r="Q28" s="116">
        <f t="shared" si="7"/>
        <v>135.27355357454991</v>
      </c>
      <c r="R28" s="116">
        <f t="shared" si="7"/>
        <v>110.80071824696891</v>
      </c>
      <c r="S28" s="116">
        <f t="shared" si="7"/>
        <v>126.72450779425084</v>
      </c>
      <c r="T28" s="116">
        <f t="shared" si="7"/>
        <v>142.9279687276541</v>
      </c>
      <c r="U28" s="127">
        <f>(T8/D8*100)-100</f>
        <v>42.927968727654104</v>
      </c>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row>
    <row r="29" spans="1:168" s="161" customFormat="1" ht="15" customHeight="1" x14ac:dyDescent="0.25">
      <c r="A29" s="117"/>
      <c r="B29" s="4" t="s">
        <v>34</v>
      </c>
      <c r="C29" s="67">
        <f>C7/$D7*100</f>
        <v>162.70225151956168</v>
      </c>
      <c r="D29" s="67">
        <f t="shared" ref="D29:T29" si="8">D7/$D7*100</f>
        <v>100</v>
      </c>
      <c r="E29" s="67">
        <f t="shared" si="8"/>
        <v>94.821719030904887</v>
      </c>
      <c r="F29" s="67">
        <f t="shared" si="8"/>
        <v>103.17288759524013</v>
      </c>
      <c r="G29" s="67">
        <f t="shared" si="8"/>
        <v>97.259438404246211</v>
      </c>
      <c r="H29" s="67">
        <f t="shared" si="8"/>
        <v>104.75879633593014</v>
      </c>
      <c r="I29" s="67">
        <f t="shared" si="8"/>
        <v>109.81401421111205</v>
      </c>
      <c r="J29" s="67">
        <f t="shared" si="8"/>
        <v>105.19540279085695</v>
      </c>
      <c r="K29" s="67">
        <f t="shared" si="8"/>
        <v>94.966184402020374</v>
      </c>
      <c r="L29" s="67">
        <f t="shared" si="8"/>
        <v>96.220357846074819</v>
      </c>
      <c r="M29" s="67">
        <f t="shared" si="8"/>
        <v>92.844148617412898</v>
      </c>
      <c r="N29" s="67">
        <f t="shared" si="8"/>
        <v>90.547684273606706</v>
      </c>
      <c r="O29" s="67">
        <f t="shared" si="8"/>
        <v>95.767699683246292</v>
      </c>
      <c r="P29" s="67">
        <f t="shared" si="8"/>
        <v>94.403304511600041</v>
      </c>
      <c r="Q29" s="67">
        <f t="shared" si="8"/>
        <v>110.55560311617154</v>
      </c>
      <c r="R29" s="67">
        <f t="shared" si="8"/>
        <v>120.12777159489769</v>
      </c>
      <c r="S29" s="67">
        <f t="shared" si="8"/>
        <v>123.17438575464431</v>
      </c>
      <c r="T29" s="67">
        <f t="shared" si="8"/>
        <v>121.27493365294066</v>
      </c>
      <c r="U29" s="160">
        <f>(T7/D7*100)-100</f>
        <v>21.274933652940661</v>
      </c>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row>
    <row r="30" spans="1:168" ht="15" customHeight="1" x14ac:dyDescent="0.25">
      <c r="A30" s="117"/>
      <c r="B30" s="5" t="s">
        <v>12</v>
      </c>
      <c r="C30" s="116">
        <f>C11/$D11*100</f>
        <v>158.02925027938392</v>
      </c>
      <c r="D30" s="116">
        <f t="shared" ref="D30:T30" si="9">D11/$D11*100</f>
        <v>100</v>
      </c>
      <c r="E30" s="116">
        <f t="shared" si="9"/>
        <v>99.917399543268061</v>
      </c>
      <c r="F30" s="116">
        <f t="shared" si="9"/>
        <v>86.866527379621985</v>
      </c>
      <c r="G30" s="116">
        <f t="shared" si="9"/>
        <v>79.937806714931241</v>
      </c>
      <c r="H30" s="116">
        <f t="shared" si="9"/>
        <v>82.065983188377629</v>
      </c>
      <c r="I30" s="116">
        <f t="shared" si="9"/>
        <v>82.872552354113012</v>
      </c>
      <c r="J30" s="116">
        <f t="shared" si="9"/>
        <v>71.745784947281479</v>
      </c>
      <c r="K30" s="116">
        <f t="shared" si="9"/>
        <v>58.724065886011367</v>
      </c>
      <c r="L30" s="116">
        <f t="shared" si="9"/>
        <v>58.510276468587527</v>
      </c>
      <c r="M30" s="116">
        <f t="shared" si="9"/>
        <v>55.109081191390118</v>
      </c>
      <c r="N30" s="116">
        <f t="shared" si="9"/>
        <v>84.028958748360139</v>
      </c>
      <c r="O30" s="116">
        <f t="shared" si="9"/>
        <v>95.840824061027163</v>
      </c>
      <c r="P30" s="116">
        <f t="shared" si="9"/>
        <v>95.325785919051555</v>
      </c>
      <c r="Q30" s="116">
        <f t="shared" si="9"/>
        <v>124.12905106651766</v>
      </c>
      <c r="R30" s="116">
        <f t="shared" si="9"/>
        <v>123.2738933968223</v>
      </c>
      <c r="S30" s="116">
        <f t="shared" si="9"/>
        <v>116.82619892133521</v>
      </c>
      <c r="T30" s="116">
        <f t="shared" si="9"/>
        <v>117.83683980370245</v>
      </c>
      <c r="U30" s="127">
        <f>(T11/D11*100)-100</f>
        <v>17.836839803702446</v>
      </c>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c r="EO30" s="117"/>
      <c r="EP30" s="117"/>
      <c r="EQ30" s="117"/>
      <c r="ER30" s="117"/>
      <c r="ES30" s="117"/>
      <c r="ET30" s="117"/>
      <c r="EU30" s="117"/>
      <c r="EV30" s="117"/>
      <c r="EW30" s="117"/>
      <c r="EX30" s="117"/>
      <c r="EY30" s="117"/>
      <c r="EZ30" s="117"/>
      <c r="FA30" s="117"/>
      <c r="FB30" s="117"/>
      <c r="FC30" s="117"/>
      <c r="FD30" s="117"/>
      <c r="FE30" s="117"/>
      <c r="FF30" s="117"/>
      <c r="FG30" s="117"/>
      <c r="FH30" s="117"/>
      <c r="FI30" s="117"/>
      <c r="FJ30" s="117"/>
      <c r="FK30" s="117"/>
      <c r="FL30" s="117"/>
    </row>
    <row r="31" spans="1:168" ht="15" customHeight="1" x14ac:dyDescent="0.25">
      <c r="A31" s="117"/>
      <c r="B31" s="4" t="s">
        <v>46</v>
      </c>
      <c r="C31" s="67">
        <f>C14/$D14*100</f>
        <v>98.35343672219031</v>
      </c>
      <c r="D31" s="67">
        <f t="shared" ref="D31:T31" si="10">D14/$D14*100</f>
        <v>100</v>
      </c>
      <c r="E31" s="67">
        <f t="shared" si="10"/>
        <v>83.496075052651733</v>
      </c>
      <c r="F31" s="67">
        <f t="shared" si="10"/>
        <v>72.563660731380423</v>
      </c>
      <c r="G31" s="67">
        <f t="shared" si="10"/>
        <v>66.590082328163888</v>
      </c>
      <c r="H31" s="67">
        <f t="shared" si="10"/>
        <v>78.345778288340043</v>
      </c>
      <c r="I31" s="67">
        <f t="shared" si="10"/>
        <v>87.708213670304431</v>
      </c>
      <c r="J31" s="67">
        <f t="shared" si="10"/>
        <v>69.921501053034646</v>
      </c>
      <c r="K31" s="67">
        <f t="shared" si="10"/>
        <v>78.776565192418147</v>
      </c>
      <c r="L31" s="67">
        <f t="shared" si="10"/>
        <v>80.863488416618807</v>
      </c>
      <c r="M31" s="67">
        <f t="shared" si="10"/>
        <v>64.953092092667049</v>
      </c>
      <c r="N31" s="67">
        <f t="shared" si="10"/>
        <v>71.347884357648866</v>
      </c>
      <c r="O31" s="67">
        <f t="shared" si="10"/>
        <v>83.228029867892019</v>
      </c>
      <c r="P31" s="67">
        <f t="shared" si="10"/>
        <v>91.087497606739419</v>
      </c>
      <c r="Q31" s="67">
        <f t="shared" si="10"/>
        <v>109.58261535515987</v>
      </c>
      <c r="R31" s="67">
        <f t="shared" si="10"/>
        <v>118.95462377943711</v>
      </c>
      <c r="S31" s="67">
        <f t="shared" si="10"/>
        <v>104.35573425234539</v>
      </c>
      <c r="T31" s="67">
        <f t="shared" si="10"/>
        <v>107.13191652307104</v>
      </c>
      <c r="U31" s="160">
        <f>(T14/D14*100)-100</f>
        <v>7.1319165230710411</v>
      </c>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c r="EO31" s="117"/>
      <c r="EP31" s="117"/>
      <c r="EQ31" s="117"/>
      <c r="ER31" s="117"/>
      <c r="ES31" s="117"/>
      <c r="ET31" s="117"/>
      <c r="EU31" s="117"/>
      <c r="EV31" s="117"/>
      <c r="EW31" s="117"/>
      <c r="EX31" s="117"/>
      <c r="EY31" s="117"/>
      <c r="EZ31" s="117"/>
      <c r="FA31" s="117"/>
      <c r="FB31" s="117"/>
      <c r="FC31" s="117"/>
      <c r="FD31" s="117"/>
      <c r="FE31" s="117"/>
      <c r="FF31" s="117"/>
      <c r="FG31" s="117"/>
      <c r="FH31" s="117"/>
      <c r="FI31" s="117"/>
      <c r="FJ31" s="117"/>
      <c r="FK31" s="117"/>
      <c r="FL31" s="117"/>
    </row>
    <row r="32" spans="1:168" ht="15" customHeight="1" x14ac:dyDescent="0.25">
      <c r="A32" s="70"/>
      <c r="B32" s="5" t="s">
        <v>31</v>
      </c>
      <c r="C32" s="116">
        <f>C10/$D10*100</f>
        <v>105.94173714592563</v>
      </c>
      <c r="D32" s="116">
        <f t="shared" ref="D32:T32" si="11">D10/$D10*100</f>
        <v>100</v>
      </c>
      <c r="E32" s="116">
        <f t="shared" si="11"/>
        <v>73.062155994093175</v>
      </c>
      <c r="F32" s="116">
        <f t="shared" si="11"/>
        <v>62.263391059202576</v>
      </c>
      <c r="G32" s="116">
        <f t="shared" si="11"/>
        <v>58.63068868304471</v>
      </c>
      <c r="H32" s="116">
        <f t="shared" si="11"/>
        <v>59.873808564908039</v>
      </c>
      <c r="I32" s="116">
        <f t="shared" si="11"/>
        <v>53.870318163511875</v>
      </c>
      <c r="J32" s="116">
        <f t="shared" si="11"/>
        <v>46.035709491206873</v>
      </c>
      <c r="K32" s="116">
        <f t="shared" si="11"/>
        <v>34.17371459256276</v>
      </c>
      <c r="L32" s="116">
        <f t="shared" si="11"/>
        <v>34.898644113303796</v>
      </c>
      <c r="M32" s="116">
        <f t="shared" si="11"/>
        <v>35.016780775943076</v>
      </c>
      <c r="N32" s="116">
        <f t="shared" si="11"/>
        <v>36.394146865351054</v>
      </c>
      <c r="O32" s="116">
        <f t="shared" si="11"/>
        <v>37.674855685326889</v>
      </c>
      <c r="P32" s="116">
        <f t="shared" si="11"/>
        <v>43.885085246341795</v>
      </c>
      <c r="Q32" s="116">
        <f t="shared" si="11"/>
        <v>56.442475500067125</v>
      </c>
      <c r="R32" s="116">
        <f t="shared" si="11"/>
        <v>65.289300577258686</v>
      </c>
      <c r="S32" s="116">
        <f t="shared" si="11"/>
        <v>70.495368505839707</v>
      </c>
      <c r="T32" s="116">
        <f t="shared" si="11"/>
        <v>68.291045777956768</v>
      </c>
      <c r="U32" s="127">
        <f>(T10/D10*100)-100</f>
        <v>-31.708954222043232</v>
      </c>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row>
    <row r="33" spans="1:168" ht="30" customHeight="1" x14ac:dyDescent="0.25">
      <c r="A33" s="70"/>
      <c r="B33" s="77" t="s">
        <v>69</v>
      </c>
      <c r="C33" s="78">
        <f>C17/$D17*100</f>
        <v>131.6321299891946</v>
      </c>
      <c r="D33" s="78">
        <f t="shared" ref="D33:N33" si="12">D17/$D17*100</f>
        <v>100</v>
      </c>
      <c r="E33" s="78">
        <f t="shared" si="12"/>
        <v>87.526598589030129</v>
      </c>
      <c r="F33" s="78">
        <f t="shared" si="12"/>
        <v>87.293526723975788</v>
      </c>
      <c r="G33" s="78">
        <f t="shared" si="12"/>
        <v>81.315528413009247</v>
      </c>
      <c r="H33" s="78">
        <f t="shared" si="12"/>
        <v>85.873706027046666</v>
      </c>
      <c r="I33" s="78">
        <f t="shared" si="12"/>
        <v>90.912041185863742</v>
      </c>
      <c r="J33" s="78">
        <f t="shared" si="12"/>
        <v>86.011631466176922</v>
      </c>
      <c r="K33" s="78">
        <f t="shared" si="12"/>
        <v>77.549868897075896</v>
      </c>
      <c r="L33" s="78">
        <f t="shared" si="12"/>
        <v>81.458985621088573</v>
      </c>
      <c r="M33" s="78">
        <f t="shared" si="12"/>
        <v>81.615350290049079</v>
      </c>
      <c r="N33" s="78">
        <f t="shared" si="12"/>
        <v>88.480644340447185</v>
      </c>
      <c r="O33" s="78">
        <f t="shared" ref="O33:T33" si="13">O17/$D17*100</f>
        <v>96.711547752073486</v>
      </c>
      <c r="P33" s="78">
        <f t="shared" si="13"/>
        <v>101.24243530596213</v>
      </c>
      <c r="Q33" s="78">
        <f t="shared" si="13"/>
        <v>112.09465963025656</v>
      </c>
      <c r="R33" s="78">
        <f t="shared" si="13"/>
        <v>113.33930764379834</v>
      </c>
      <c r="S33" s="78">
        <f t="shared" si="13"/>
        <v>118.56719808527036</v>
      </c>
      <c r="T33" s="78">
        <f t="shared" si="13"/>
        <v>121.03842366712027</v>
      </c>
      <c r="U33" s="125">
        <f>(T17/D17*100)-100</f>
        <v>21.03842366712027</v>
      </c>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c r="EO33" s="117"/>
      <c r="EP33" s="117"/>
      <c r="EQ33" s="117"/>
      <c r="ER33" s="117"/>
      <c r="ES33" s="117"/>
      <c r="ET33" s="117"/>
      <c r="EU33" s="117"/>
      <c r="EV33" s="117"/>
      <c r="EW33" s="117"/>
      <c r="EX33" s="117"/>
      <c r="EY33" s="117"/>
      <c r="EZ33" s="117"/>
      <c r="FA33" s="117"/>
      <c r="FB33" s="117"/>
      <c r="FC33" s="117"/>
      <c r="FD33" s="117"/>
      <c r="FE33" s="117"/>
      <c r="FF33" s="117"/>
      <c r="FG33" s="117"/>
      <c r="FH33" s="117"/>
      <c r="FI33" s="117"/>
      <c r="FJ33" s="117"/>
      <c r="FK33" s="117"/>
      <c r="FL33" s="117"/>
    </row>
    <row r="34" spans="1:168" ht="15" customHeight="1" x14ac:dyDescent="0.25">
      <c r="A34" s="70"/>
      <c r="B34" s="74" t="s">
        <v>70</v>
      </c>
      <c r="C34" s="75">
        <f t="shared" ref="C34:N34" si="14">C18/$D18*100</f>
        <v>71.317022384174905</v>
      </c>
      <c r="D34" s="75">
        <f t="shared" si="14"/>
        <v>100</v>
      </c>
      <c r="E34" s="75">
        <f t="shared" si="14"/>
        <v>71.785528370640293</v>
      </c>
      <c r="F34" s="75">
        <f t="shared" si="14"/>
        <v>133.88859968766266</v>
      </c>
      <c r="G34" s="75">
        <f t="shared" si="14"/>
        <v>142.11348256116605</v>
      </c>
      <c r="H34" s="75">
        <f t="shared" si="14"/>
        <v>198.49036959916711</v>
      </c>
      <c r="I34" s="75">
        <f t="shared" si="14"/>
        <v>281.15564809994794</v>
      </c>
      <c r="J34" s="75">
        <f t="shared" si="14"/>
        <v>393.2847475273295</v>
      </c>
      <c r="K34" s="75">
        <f t="shared" si="14"/>
        <v>566.73607496095781</v>
      </c>
      <c r="L34" s="75">
        <f t="shared" si="14"/>
        <v>734.6694429984384</v>
      </c>
      <c r="M34" s="75">
        <f t="shared" si="14"/>
        <v>808.48516397709534</v>
      </c>
      <c r="N34" s="75">
        <f t="shared" si="14"/>
        <v>1450.5986465382612</v>
      </c>
      <c r="O34" s="75">
        <f t="shared" ref="O34:T34" si="15">O18/$D18*100</f>
        <v>1647.787610619469</v>
      </c>
      <c r="P34" s="75">
        <f t="shared" si="15"/>
        <v>1339.9791775117128</v>
      </c>
      <c r="Q34" s="75">
        <f t="shared" si="15"/>
        <v>1166.892243623113</v>
      </c>
      <c r="R34" s="75">
        <f t="shared" si="15"/>
        <v>1126.9130661114002</v>
      </c>
      <c r="S34" s="75">
        <f t="shared" si="15"/>
        <v>1320.8745445080688</v>
      </c>
      <c r="T34" s="75">
        <f t="shared" si="15"/>
        <v>1213.5866736074961</v>
      </c>
      <c r="U34" s="125">
        <f t="shared" ref="U34:U36" si="16">(T18/D18*100)-100</f>
        <v>1113.5866736074961</v>
      </c>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c r="EO34" s="117"/>
      <c r="EP34" s="117"/>
      <c r="EQ34" s="117"/>
      <c r="ER34" s="117"/>
      <c r="ES34" s="117"/>
      <c r="ET34" s="117"/>
      <c r="EU34" s="117"/>
      <c r="EV34" s="117"/>
      <c r="EW34" s="117"/>
      <c r="EX34" s="117"/>
      <c r="EY34" s="117"/>
      <c r="EZ34" s="117"/>
      <c r="FA34" s="117"/>
      <c r="FB34" s="117"/>
      <c r="FC34" s="117"/>
      <c r="FD34" s="117"/>
      <c r="FE34" s="117"/>
      <c r="FF34" s="117"/>
      <c r="FG34" s="117"/>
      <c r="FH34" s="117"/>
      <c r="FI34" s="117"/>
      <c r="FJ34" s="117"/>
      <c r="FK34" s="117"/>
      <c r="FL34" s="117"/>
    </row>
    <row r="35" spans="1:168" ht="15" customHeight="1" x14ac:dyDescent="0.25">
      <c r="B35" s="74" t="s">
        <v>71</v>
      </c>
      <c r="C35" s="75">
        <f t="shared" ref="C35:N35" si="17">C19/$D19*100</f>
        <v>144.72284269012761</v>
      </c>
      <c r="D35" s="75">
        <f t="shared" si="17"/>
        <v>100</v>
      </c>
      <c r="E35" s="75">
        <f t="shared" si="17"/>
        <v>92.51746815910802</v>
      </c>
      <c r="F35" s="75">
        <f t="shared" si="17"/>
        <v>94.54707225564799</v>
      </c>
      <c r="G35" s="75">
        <f t="shared" si="17"/>
        <v>86.164844668711609</v>
      </c>
      <c r="H35" s="75">
        <f t="shared" si="17"/>
        <v>93.267836810373254</v>
      </c>
      <c r="I35" s="75">
        <f t="shared" si="17"/>
        <v>101.76765948444822</v>
      </c>
      <c r="J35" s="75">
        <f t="shared" si="17"/>
        <v>96.129317264078736</v>
      </c>
      <c r="K35" s="75">
        <f t="shared" si="17"/>
        <v>86.955033878584629</v>
      </c>
      <c r="L35" s="75">
        <f t="shared" si="17"/>
        <v>87.910727285171191</v>
      </c>
      <c r="M35" s="75">
        <f t="shared" si="17"/>
        <v>84.249102481940753</v>
      </c>
      <c r="N35" s="75">
        <f t="shared" si="17"/>
        <v>94.107179522277733</v>
      </c>
      <c r="O35" s="75">
        <f t="shared" ref="O35:T35" si="18">O19/$D19*100</f>
        <v>105.36208709502803</v>
      </c>
      <c r="P35" s="75">
        <f t="shared" si="18"/>
        <v>105.43363966127637</v>
      </c>
      <c r="Q35" s="75">
        <f t="shared" si="18"/>
        <v>120.37879306375645</v>
      </c>
      <c r="R35" s="75">
        <f t="shared" si="18"/>
        <v>130.09749814896622</v>
      </c>
      <c r="S35" s="75">
        <f t="shared" si="18"/>
        <v>131.73822960285216</v>
      </c>
      <c r="T35" s="75">
        <f t="shared" si="18"/>
        <v>130.36193154597098</v>
      </c>
      <c r="U35" s="125">
        <f t="shared" si="16"/>
        <v>30.361931545970975</v>
      </c>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c r="EO35" s="117"/>
      <c r="EP35" s="117"/>
      <c r="EQ35" s="117"/>
      <c r="ER35" s="117"/>
      <c r="ES35" s="117"/>
      <c r="ET35" s="117"/>
      <c r="EU35" s="117"/>
      <c r="EV35" s="117"/>
      <c r="EW35" s="117"/>
      <c r="EX35" s="117"/>
      <c r="EY35" s="117"/>
      <c r="EZ35" s="117"/>
      <c r="FA35" s="117"/>
      <c r="FB35" s="117"/>
      <c r="FC35" s="117"/>
      <c r="FD35" s="117"/>
      <c r="FE35" s="117"/>
      <c r="FF35" s="117"/>
      <c r="FG35" s="117"/>
      <c r="FH35" s="117"/>
      <c r="FI35" s="117"/>
      <c r="FJ35" s="117"/>
      <c r="FK35" s="117"/>
      <c r="FL35" s="117"/>
    </row>
    <row r="36" spans="1:168" ht="30" customHeight="1" thickBot="1" x14ac:dyDescent="0.3">
      <c r="B36" s="79" t="s">
        <v>72</v>
      </c>
      <c r="C36" s="80">
        <f t="shared" ref="C36:N36" si="19">C20/$D20*100</f>
        <v>150.5214435524698</v>
      </c>
      <c r="D36" s="80">
        <f t="shared" si="19"/>
        <v>100</v>
      </c>
      <c r="E36" s="80">
        <f t="shared" si="19"/>
        <v>94.208432776451872</v>
      </c>
      <c r="F36" s="80">
        <f t="shared" si="19"/>
        <v>96.245027844073192</v>
      </c>
      <c r="G36" s="80">
        <f t="shared" si="19"/>
        <v>89.138641787806463</v>
      </c>
      <c r="H36" s="80">
        <f t="shared" si="19"/>
        <v>96.964634410935119</v>
      </c>
      <c r="I36" s="80">
        <f t="shared" si="19"/>
        <v>105.59557387719678</v>
      </c>
      <c r="J36" s="80">
        <f t="shared" si="19"/>
        <v>101.82613726766472</v>
      </c>
      <c r="K36" s="80">
        <f t="shared" si="19"/>
        <v>93.301511535401744</v>
      </c>
      <c r="L36" s="80">
        <f t="shared" si="19"/>
        <v>94.295942720763719</v>
      </c>
      <c r="M36" s="80">
        <f t="shared" si="19"/>
        <v>89.318724235192022</v>
      </c>
      <c r="N36" s="80">
        <f t="shared" si="19"/>
        <v>98.518116728140598</v>
      </c>
      <c r="O36" s="80">
        <f t="shared" ref="O36:T36" si="20">O20/$D20*100</f>
        <v>109.39538583929993</v>
      </c>
      <c r="P36" s="80">
        <f t="shared" si="20"/>
        <v>106.72669414912852</v>
      </c>
      <c r="Q36" s="80">
        <f t="shared" si="20"/>
        <v>120.19599334635134</v>
      </c>
      <c r="R36" s="80">
        <f t="shared" si="20"/>
        <v>129.28545599189991</v>
      </c>
      <c r="S36" s="80">
        <f t="shared" si="20"/>
        <v>126.3491719100311</v>
      </c>
      <c r="T36" s="80">
        <f t="shared" si="20"/>
        <v>125.4082592030086</v>
      </c>
      <c r="U36" s="139">
        <f t="shared" si="16"/>
        <v>25.408259203008598</v>
      </c>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row>
    <row r="37" spans="1:168" x14ac:dyDescent="0.25">
      <c r="B37" s="70"/>
      <c r="C37" s="70"/>
      <c r="D37" s="70"/>
      <c r="E37" s="70"/>
      <c r="F37" s="70"/>
      <c r="G37" s="70"/>
      <c r="H37" s="70"/>
      <c r="I37" s="70"/>
      <c r="J37" s="70"/>
      <c r="K37" s="70"/>
      <c r="L37" s="70"/>
      <c r="M37" s="70"/>
      <c r="N37" s="70"/>
      <c r="O37" s="70"/>
      <c r="P37" s="70"/>
      <c r="Q37" s="70"/>
      <c r="R37" s="70"/>
      <c r="S37" s="70"/>
      <c r="T37" s="70"/>
      <c r="U37" s="70"/>
    </row>
    <row r="38" spans="1:168" s="1" customFormat="1" ht="15" customHeight="1" x14ac:dyDescent="0.25">
      <c r="A38" s="114" t="s">
        <v>63</v>
      </c>
      <c r="B38" s="433" t="s">
        <v>306</v>
      </c>
      <c r="C38" s="473"/>
      <c r="D38" s="473"/>
      <c r="E38" s="473"/>
    </row>
    <row r="39" spans="1:168" s="1" customFormat="1" ht="15" customHeight="1" x14ac:dyDescent="0.25">
      <c r="A39" s="308" t="s">
        <v>273</v>
      </c>
      <c r="B39" s="319" t="s">
        <v>311</v>
      </c>
      <c r="C39" s="303"/>
      <c r="D39" s="15"/>
      <c r="E39" s="15"/>
      <c r="F39"/>
      <c r="G39"/>
    </row>
    <row r="40" spans="1:168" s="71" customFormat="1" x14ac:dyDescent="0.25">
      <c r="A40" s="415" t="s">
        <v>4</v>
      </c>
      <c r="B40" s="431" t="s">
        <v>351</v>
      </c>
      <c r="C40" s="432"/>
      <c r="D40" s="422"/>
      <c r="E40" s="422"/>
      <c r="F40" s="70"/>
      <c r="G40" s="70"/>
    </row>
    <row r="41" spans="1:168" x14ac:dyDescent="0.25">
      <c r="B41" s="70"/>
      <c r="C41" s="70"/>
      <c r="D41" s="70"/>
      <c r="E41" s="70"/>
      <c r="F41" s="70"/>
      <c r="G41" s="70"/>
      <c r="H41" s="70"/>
      <c r="I41" s="70"/>
      <c r="J41" s="70"/>
      <c r="K41" s="70"/>
      <c r="L41" s="70"/>
      <c r="M41" s="70"/>
      <c r="N41" s="70"/>
      <c r="O41" s="70"/>
      <c r="P41" s="70"/>
      <c r="Q41" s="70"/>
      <c r="R41" s="70"/>
      <c r="S41" s="70"/>
      <c r="T41" s="70"/>
      <c r="U41" s="70"/>
    </row>
    <row r="42" spans="1:168" x14ac:dyDescent="0.25">
      <c r="B42" s="70"/>
      <c r="C42" s="70"/>
      <c r="D42" s="70"/>
      <c r="E42" s="70"/>
      <c r="F42" s="70"/>
      <c r="G42" s="70"/>
      <c r="H42" s="70"/>
      <c r="I42" s="70"/>
      <c r="J42" s="70"/>
      <c r="K42" s="70"/>
      <c r="L42" s="70"/>
      <c r="M42" s="70"/>
      <c r="N42" s="70"/>
      <c r="O42" s="70"/>
      <c r="P42" s="70"/>
      <c r="Q42" s="70"/>
      <c r="R42" s="70"/>
      <c r="S42" s="70"/>
      <c r="T42" s="70"/>
      <c r="U42" s="70"/>
    </row>
    <row r="43" spans="1:168" x14ac:dyDescent="0.25">
      <c r="B43" s="70"/>
      <c r="C43" s="70"/>
      <c r="D43" s="70"/>
      <c r="E43" s="70"/>
      <c r="F43" s="70"/>
      <c r="G43" s="70"/>
      <c r="H43" s="70"/>
      <c r="I43" s="70"/>
      <c r="J43" s="70"/>
      <c r="K43" s="70"/>
      <c r="L43" s="70"/>
      <c r="M43" s="70"/>
      <c r="N43" s="70"/>
      <c r="O43" s="70"/>
      <c r="P43" s="70"/>
      <c r="Q43" s="70"/>
      <c r="R43" s="70"/>
      <c r="S43" s="70"/>
      <c r="T43" s="70"/>
      <c r="U43" s="70"/>
    </row>
    <row r="44" spans="1:168" x14ac:dyDescent="0.25">
      <c r="B44" s="70"/>
      <c r="C44" s="70"/>
      <c r="D44" s="70"/>
      <c r="E44" s="70"/>
      <c r="F44" s="70"/>
      <c r="G44" s="70"/>
      <c r="H44" s="70"/>
      <c r="I44" s="70"/>
      <c r="J44" s="70"/>
      <c r="K44" s="70"/>
      <c r="L44" s="70"/>
      <c r="M44" s="70"/>
      <c r="N44" s="70"/>
      <c r="O44" s="70"/>
      <c r="P44" s="70"/>
      <c r="Q44" s="70"/>
      <c r="R44" s="70"/>
      <c r="S44" s="70"/>
      <c r="T44" s="70"/>
      <c r="U44" s="70"/>
    </row>
    <row r="45" spans="1:168" x14ac:dyDescent="0.25">
      <c r="B45" s="70"/>
      <c r="C45" s="70"/>
      <c r="D45" s="70"/>
      <c r="E45" s="70"/>
      <c r="F45" s="70"/>
      <c r="G45" s="70"/>
      <c r="H45" s="70"/>
      <c r="I45" s="70"/>
      <c r="J45" s="70"/>
      <c r="K45" s="70"/>
      <c r="L45" s="70"/>
      <c r="M45" s="70"/>
      <c r="N45" s="70"/>
      <c r="O45" s="70"/>
      <c r="P45" s="70"/>
      <c r="Q45" s="70"/>
      <c r="R45" s="70"/>
      <c r="S45" s="70"/>
      <c r="T45" s="70"/>
      <c r="U45" s="70"/>
    </row>
    <row r="46" spans="1:168" x14ac:dyDescent="0.25">
      <c r="B46" s="70"/>
      <c r="C46" s="70"/>
      <c r="D46" s="70"/>
      <c r="E46" s="70"/>
      <c r="F46" s="70"/>
      <c r="G46" s="70"/>
      <c r="H46" s="70"/>
      <c r="I46" s="70"/>
      <c r="J46" s="70"/>
      <c r="K46" s="70"/>
      <c r="L46" s="70"/>
      <c r="M46" s="70"/>
      <c r="N46" s="70"/>
      <c r="O46" s="70"/>
      <c r="P46" s="70"/>
      <c r="Q46" s="70"/>
      <c r="R46" s="70"/>
      <c r="S46" s="70"/>
      <c r="T46" s="70"/>
      <c r="U46" s="70"/>
    </row>
    <row r="47" spans="1:168" x14ac:dyDescent="0.25">
      <c r="B47" s="70"/>
      <c r="C47" s="70"/>
      <c r="D47" s="70"/>
      <c r="E47" s="70"/>
      <c r="F47" s="70"/>
      <c r="G47" s="70"/>
      <c r="H47" s="70"/>
      <c r="I47" s="70"/>
      <c r="J47" s="70"/>
      <c r="K47" s="70"/>
      <c r="L47" s="70"/>
      <c r="M47" s="70"/>
      <c r="N47" s="70"/>
      <c r="O47" s="70"/>
      <c r="P47" s="70"/>
      <c r="Q47" s="70"/>
      <c r="R47" s="70"/>
      <c r="S47" s="70"/>
      <c r="T47" s="70"/>
      <c r="U47" s="70"/>
    </row>
    <row r="48" spans="1:168" x14ac:dyDescent="0.25">
      <c r="B48" s="70"/>
      <c r="C48" s="70"/>
      <c r="D48" s="70"/>
      <c r="E48" s="70"/>
      <c r="F48" s="70"/>
      <c r="G48" s="70"/>
      <c r="H48" s="70"/>
      <c r="I48" s="70"/>
      <c r="J48" s="70"/>
      <c r="K48" s="70"/>
      <c r="L48" s="70"/>
      <c r="M48" s="70"/>
      <c r="N48" s="70"/>
      <c r="O48" s="70"/>
      <c r="P48" s="70"/>
      <c r="Q48" s="70"/>
      <c r="R48" s="70"/>
      <c r="S48" s="70"/>
      <c r="T48" s="70"/>
      <c r="U48" s="70"/>
    </row>
    <row r="49" spans="2:21" x14ac:dyDescent="0.25">
      <c r="B49" s="70"/>
      <c r="C49" s="70"/>
      <c r="D49" s="70"/>
      <c r="E49" s="70"/>
      <c r="F49" s="70"/>
      <c r="G49" s="70"/>
      <c r="H49" s="70"/>
      <c r="I49" s="70"/>
      <c r="J49" s="70"/>
      <c r="K49" s="70"/>
      <c r="L49" s="70"/>
      <c r="M49" s="70"/>
      <c r="N49" s="70"/>
      <c r="O49" s="70"/>
      <c r="P49" s="70"/>
      <c r="Q49" s="70"/>
      <c r="R49" s="70"/>
      <c r="S49" s="70"/>
      <c r="T49" s="70"/>
      <c r="U49" s="70"/>
    </row>
  </sheetData>
  <mergeCells count="4">
    <mergeCell ref="B3:T3"/>
    <mergeCell ref="B2:U2"/>
    <mergeCell ref="B40:C40"/>
    <mergeCell ref="B38:E38"/>
  </mergeCells>
  <hyperlinks>
    <hyperlink ref="U1" location="Índice!A1" display="[índice Ç]"/>
    <hyperlink ref="B40" r:id="rId1"/>
  </hyperlinks>
  <pageMargins left="0.7" right="0.7" top="0.75" bottom="0.75" header="0.3" footer="0.3"/>
  <ignoredErrors>
    <ignoredError sqref="C34:N36 C22:U31 C33:N33 C32:T32 U32:U36 O33:T3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election activeCell="E32" sqref="A32:XFD32"/>
    </sheetView>
  </sheetViews>
  <sheetFormatPr defaultRowHeight="15" x14ac:dyDescent="0.25"/>
  <cols>
    <col min="1" max="1" width="12.7109375" customWidth="1"/>
    <col min="2" max="2" width="8.7109375" customWidth="1"/>
    <col min="3" max="5" width="16.7109375" customWidth="1"/>
    <col min="6" max="6" width="16.7109375" style="320" customWidth="1"/>
    <col min="8" max="8" width="10.85546875" bestFit="1" customWidth="1"/>
    <col min="10" max="10" width="9.5703125" bestFit="1" customWidth="1"/>
    <col min="11" max="11" width="9.5703125" customWidth="1"/>
  </cols>
  <sheetData>
    <row r="1" spans="1:15" s="71" customFormat="1" ht="30" customHeight="1" x14ac:dyDescent="0.25">
      <c r="A1" s="92" t="s">
        <v>0</v>
      </c>
      <c r="B1" s="314" t="s">
        <v>1</v>
      </c>
      <c r="C1" s="314"/>
      <c r="F1" s="207" t="s">
        <v>266</v>
      </c>
      <c r="I1"/>
    </row>
    <row r="2" spans="1:15" s="341" customFormat="1" ht="45" customHeight="1" x14ac:dyDescent="0.25">
      <c r="B2" s="476" t="s">
        <v>350</v>
      </c>
      <c r="C2" s="476"/>
      <c r="D2" s="476"/>
      <c r="E2" s="476"/>
      <c r="F2" s="476"/>
      <c r="I2" s="321"/>
    </row>
    <row r="3" spans="1:15" s="115" customFormat="1" ht="15" customHeight="1" thickBot="1" x14ac:dyDescent="0.3">
      <c r="B3" s="477" t="s">
        <v>258</v>
      </c>
      <c r="C3" s="478"/>
      <c r="D3" s="478"/>
      <c r="E3" s="478"/>
      <c r="F3" s="478"/>
      <c r="I3" s="117"/>
    </row>
    <row r="4" spans="1:15" s="71" customFormat="1" ht="30" customHeight="1" x14ac:dyDescent="0.25">
      <c r="B4" s="453" t="s">
        <v>228</v>
      </c>
      <c r="C4" s="455" t="s">
        <v>133</v>
      </c>
      <c r="D4" s="479" t="s">
        <v>348</v>
      </c>
      <c r="E4" s="474" t="s">
        <v>319</v>
      </c>
      <c r="F4" s="475"/>
      <c r="G4"/>
    </row>
    <row r="5" spans="1:15" s="71" customFormat="1" ht="45" customHeight="1" x14ac:dyDescent="0.25">
      <c r="B5" s="454"/>
      <c r="C5" s="456"/>
      <c r="D5" s="480"/>
      <c r="E5" s="337" t="s">
        <v>133</v>
      </c>
      <c r="F5" s="230" t="s">
        <v>320</v>
      </c>
      <c r="G5"/>
    </row>
    <row r="6" spans="1:15" s="108" customFormat="1" ht="15" customHeight="1" x14ac:dyDescent="0.25">
      <c r="A6" s="107"/>
      <c r="B6" s="112">
        <v>1996</v>
      </c>
      <c r="C6" s="203">
        <v>2581600</v>
      </c>
      <c r="D6" s="154">
        <v>2435690.0000000005</v>
      </c>
      <c r="E6" s="338">
        <v>2.7361488795668532</v>
      </c>
      <c r="F6" s="228">
        <v>2.5813025240878025</v>
      </c>
      <c r="G6" s="107"/>
      <c r="H6" s="150"/>
      <c r="I6" s="107"/>
      <c r="J6" s="107"/>
      <c r="K6" s="107"/>
      <c r="L6" s="107"/>
      <c r="M6" s="107"/>
      <c r="N6" s="107"/>
      <c r="O6" s="107"/>
    </row>
    <row r="7" spans="1:15" s="108" customFormat="1" ht="15" customHeight="1" x14ac:dyDescent="0.25">
      <c r="A7" s="107"/>
      <c r="B7" s="109">
        <v>1997</v>
      </c>
      <c r="C7" s="204">
        <v>2843130</v>
      </c>
      <c r="D7" s="155">
        <v>2694279.9999999991</v>
      </c>
      <c r="E7" s="339">
        <v>2.7783673679988934</v>
      </c>
      <c r="F7" s="229">
        <v>2.6329275128465524</v>
      </c>
      <c r="G7" s="107"/>
      <c r="H7" s="150"/>
      <c r="I7" s="107"/>
      <c r="J7" s="107"/>
      <c r="K7" s="107"/>
      <c r="L7" s="107"/>
      <c r="M7" s="107"/>
      <c r="N7" s="107"/>
      <c r="O7" s="107"/>
    </row>
    <row r="8" spans="1:15" s="108" customFormat="1" ht="15" customHeight="1" x14ac:dyDescent="0.25">
      <c r="A8" s="107"/>
      <c r="B8" s="112">
        <v>1998</v>
      </c>
      <c r="C8" s="203">
        <v>2914820</v>
      </c>
      <c r="D8" s="154">
        <v>2661309.9999999991</v>
      </c>
      <c r="E8" s="338">
        <v>2.617630442671516</v>
      </c>
      <c r="F8" s="228">
        <v>2.3899588643832912</v>
      </c>
      <c r="G8" s="107"/>
      <c r="H8" s="150"/>
      <c r="I8" s="107"/>
      <c r="J8" s="107"/>
      <c r="K8" s="107"/>
      <c r="L8" s="107"/>
      <c r="M8" s="107"/>
      <c r="N8" s="107"/>
      <c r="O8" s="107"/>
    </row>
    <row r="9" spans="1:15" s="108" customFormat="1" ht="15" customHeight="1" x14ac:dyDescent="0.25">
      <c r="A9" s="107"/>
      <c r="B9" s="109">
        <v>1999</v>
      </c>
      <c r="C9" s="204">
        <v>2988410</v>
      </c>
      <c r="D9" s="155">
        <v>2980399.9999999995</v>
      </c>
      <c r="E9" s="339">
        <v>2.4986015227589236</v>
      </c>
      <c r="F9" s="229">
        <v>2.491904383411478</v>
      </c>
      <c r="G9" s="107"/>
      <c r="H9" s="150"/>
      <c r="I9" s="107"/>
      <c r="J9" s="107"/>
      <c r="K9" s="107"/>
      <c r="L9" s="107"/>
      <c r="M9" s="107"/>
      <c r="N9" s="107"/>
      <c r="O9" s="107"/>
    </row>
    <row r="10" spans="1:15" s="108" customFormat="1" ht="15" customHeight="1" x14ac:dyDescent="0.25">
      <c r="A10" s="107"/>
      <c r="B10" s="112">
        <v>2000</v>
      </c>
      <c r="C10" s="203">
        <v>3269160</v>
      </c>
      <c r="D10" s="154">
        <v>1940869.9999999998</v>
      </c>
      <c r="E10" s="338">
        <v>2.5457883651640594</v>
      </c>
      <c r="F10" s="228">
        <v>1.2018118366668176</v>
      </c>
      <c r="G10" s="107"/>
      <c r="H10" s="150"/>
      <c r="I10" s="107"/>
      <c r="J10" s="107"/>
      <c r="K10" s="107"/>
      <c r="L10" s="107"/>
      <c r="M10" s="107"/>
      <c r="N10" s="107"/>
      <c r="O10" s="107"/>
    </row>
    <row r="11" spans="1:15" s="108" customFormat="1" ht="15" customHeight="1" x14ac:dyDescent="0.25">
      <c r="A11" s="107"/>
      <c r="B11" s="109">
        <v>2001</v>
      </c>
      <c r="C11" s="204">
        <v>3326730</v>
      </c>
      <c r="D11" s="155">
        <v>2126650</v>
      </c>
      <c r="E11" s="339">
        <v>2.4501784418957393</v>
      </c>
      <c r="F11" s="229">
        <v>1.5646472908722104</v>
      </c>
      <c r="G11" s="107"/>
      <c r="H11" s="150"/>
      <c r="I11" s="107"/>
      <c r="J11" s="107"/>
      <c r="K11" s="107"/>
      <c r="L11" s="107"/>
      <c r="M11" s="107"/>
      <c r="N11" s="107"/>
      <c r="O11" s="107"/>
    </row>
    <row r="12" spans="1:15" s="151" customFormat="1" ht="15" customHeight="1" x14ac:dyDescent="0.25">
      <c r="B12" s="112">
        <v>2002</v>
      </c>
      <c r="C12" s="203">
        <v>2382380</v>
      </c>
      <c r="D12" s="154">
        <v>2851529.9999999991</v>
      </c>
      <c r="E12" s="338">
        <v>1.6712092292883587</v>
      </c>
      <c r="F12" s="228">
        <v>2.0002909348280942</v>
      </c>
      <c r="H12" s="150"/>
    </row>
    <row r="13" spans="1:15" s="108" customFormat="1" ht="15" customHeight="1" x14ac:dyDescent="0.25">
      <c r="A13" s="107"/>
      <c r="B13" s="109">
        <v>2003</v>
      </c>
      <c r="C13" s="204">
        <v>1966680</v>
      </c>
      <c r="D13" s="155">
        <v>3374690.0000000005</v>
      </c>
      <c r="E13" s="339">
        <v>1.3464153078769732</v>
      </c>
      <c r="F13" s="229">
        <v>2.3103645430331428</v>
      </c>
      <c r="G13" s="107"/>
      <c r="H13" s="150"/>
      <c r="I13" s="107"/>
      <c r="J13" s="107"/>
      <c r="K13" s="107"/>
      <c r="L13" s="107"/>
      <c r="M13" s="107"/>
      <c r="N13" s="107"/>
      <c r="O13" s="107"/>
    </row>
    <row r="14" spans="1:15" s="108" customFormat="1" ht="15" customHeight="1" x14ac:dyDescent="0.25">
      <c r="A14" s="107"/>
      <c r="B14" s="112">
        <v>2004</v>
      </c>
      <c r="C14" s="203">
        <v>1956570</v>
      </c>
      <c r="D14" s="154">
        <v>3081470</v>
      </c>
      <c r="E14" s="338">
        <v>1.2851170549011002</v>
      </c>
      <c r="F14" s="228">
        <v>2.0239951571769681</v>
      </c>
      <c r="G14" s="107"/>
      <c r="H14" s="150"/>
      <c r="I14" s="107"/>
      <c r="J14" s="107"/>
      <c r="K14" s="107"/>
      <c r="L14" s="107"/>
      <c r="M14" s="107"/>
      <c r="N14" s="107"/>
      <c r="O14" s="107"/>
    </row>
    <row r="15" spans="1:15" s="108" customFormat="1" ht="15" customHeight="1" x14ac:dyDescent="0.25">
      <c r="A15" s="107"/>
      <c r="B15" s="109">
        <v>2005</v>
      </c>
      <c r="C15" s="204">
        <v>1717260</v>
      </c>
      <c r="D15" s="155">
        <v>2636830</v>
      </c>
      <c r="E15" s="339">
        <v>1.0830846505146956</v>
      </c>
      <c r="F15" s="229">
        <v>1.6630432237850699</v>
      </c>
      <c r="G15" s="107"/>
      <c r="H15" s="150"/>
      <c r="I15" s="107"/>
      <c r="J15" s="107"/>
      <c r="K15" s="107"/>
      <c r="L15" s="107"/>
      <c r="M15" s="107"/>
      <c r="N15" s="107"/>
      <c r="O15" s="107"/>
    </row>
    <row r="16" spans="1:15" s="108" customFormat="1" ht="15" customHeight="1" x14ac:dyDescent="0.25">
      <c r="A16" s="107"/>
      <c r="B16" s="112">
        <v>2006</v>
      </c>
      <c r="C16" s="203">
        <v>1810500</v>
      </c>
      <c r="D16" s="154">
        <v>2036229.9999999998</v>
      </c>
      <c r="E16" s="338">
        <v>1.088953983402994</v>
      </c>
      <c r="F16" s="228">
        <v>1.2247048334742758</v>
      </c>
      <c r="G16" s="107"/>
      <c r="H16" s="150"/>
      <c r="I16" s="107"/>
      <c r="J16" s="107"/>
      <c r="K16" s="107"/>
      <c r="L16" s="107"/>
      <c r="M16" s="107"/>
      <c r="N16" s="107"/>
      <c r="O16" s="107"/>
    </row>
    <row r="17" spans="1:27" s="108" customFormat="1" ht="15" customHeight="1" x14ac:dyDescent="0.25">
      <c r="A17" s="107"/>
      <c r="B17" s="109">
        <v>2007</v>
      </c>
      <c r="C17" s="204">
        <v>2018420</v>
      </c>
      <c r="D17" s="155">
        <v>2167980</v>
      </c>
      <c r="E17" s="339">
        <v>1.1502056539239289</v>
      </c>
      <c r="F17" s="229">
        <v>1.2354444851453503</v>
      </c>
      <c r="G17" s="107"/>
      <c r="H17" s="150"/>
      <c r="I17" s="107"/>
      <c r="J17" s="107"/>
      <c r="K17" s="107"/>
      <c r="L17" s="107"/>
      <c r="M17" s="107"/>
      <c r="N17" s="107"/>
      <c r="O17" s="107"/>
    </row>
    <row r="18" spans="1:27" s="108" customFormat="1" ht="15" customHeight="1" x14ac:dyDescent="0.25">
      <c r="A18" s="107"/>
      <c r="B18" s="112">
        <v>2008</v>
      </c>
      <c r="C18" s="203">
        <v>1904680</v>
      </c>
      <c r="D18" s="154">
        <v>2005939.9999999998</v>
      </c>
      <c r="E18" s="338">
        <v>1.0634564071900146</v>
      </c>
      <c r="F18" s="228">
        <v>1.0921661791505068</v>
      </c>
      <c r="G18" s="107"/>
      <c r="H18" s="150"/>
      <c r="I18" s="107"/>
      <c r="J18" s="107"/>
      <c r="K18" s="107"/>
      <c r="L18" s="107"/>
      <c r="M18" s="107"/>
      <c r="N18" s="107"/>
      <c r="O18" s="107"/>
    </row>
    <row r="19" spans="1:27" s="108" customFormat="1" ht="15" customHeight="1" x14ac:dyDescent="0.25">
      <c r="A19" s="107"/>
      <c r="B19" s="109">
        <v>2009</v>
      </c>
      <c r="C19" s="204">
        <v>1722660</v>
      </c>
      <c r="D19" s="155">
        <v>2206820</v>
      </c>
      <c r="E19" s="339">
        <v>0.98204024061895656</v>
      </c>
      <c r="F19" s="229">
        <v>1.2513650587943479</v>
      </c>
      <c r="G19" s="107"/>
      <c r="H19" s="150"/>
      <c r="I19" s="107"/>
      <c r="J19" s="107"/>
      <c r="K19" s="107"/>
      <c r="L19" s="107"/>
      <c r="M19" s="107"/>
      <c r="N19" s="107"/>
      <c r="O19" s="107"/>
    </row>
    <row r="20" spans="1:27" s="108" customFormat="1" ht="15" customHeight="1" x14ac:dyDescent="0.25">
      <c r="A20" s="107"/>
      <c r="B20" s="112">
        <v>2010</v>
      </c>
      <c r="C20" s="203">
        <v>1858560</v>
      </c>
      <c r="D20" s="154">
        <v>2827069.9999999991</v>
      </c>
      <c r="E20" s="338">
        <v>1.0347708586019775</v>
      </c>
      <c r="F20" s="228">
        <v>1.5739033123396233</v>
      </c>
      <c r="G20" s="107"/>
      <c r="H20" s="150"/>
      <c r="I20" s="107"/>
      <c r="J20" s="107"/>
      <c r="K20" s="107"/>
      <c r="L20" s="107"/>
      <c r="M20" s="107"/>
      <c r="N20" s="107"/>
      <c r="O20" s="107"/>
    </row>
    <row r="21" spans="1:27" s="108" customFormat="1" ht="15" customHeight="1" x14ac:dyDescent="0.25">
      <c r="A21" s="107"/>
      <c r="B21" s="109">
        <v>2011</v>
      </c>
      <c r="C21" s="204">
        <v>1844870</v>
      </c>
      <c r="D21" s="155">
        <v>2987260</v>
      </c>
      <c r="E21" s="339">
        <v>1.047649128043789</v>
      </c>
      <c r="F21" s="229">
        <v>1.6964025867433536</v>
      </c>
      <c r="G21" s="107"/>
      <c r="H21" s="150"/>
      <c r="I21" s="107"/>
      <c r="J21" s="107"/>
      <c r="K21" s="107"/>
      <c r="L21" s="107"/>
      <c r="M21" s="107"/>
      <c r="N21" s="107"/>
      <c r="O21" s="107"/>
    </row>
    <row r="22" spans="1:27" s="108" customFormat="1" ht="15" customHeight="1" x14ac:dyDescent="0.25">
      <c r="A22" s="107"/>
      <c r="B22" s="112">
        <v>2012</v>
      </c>
      <c r="C22" s="203">
        <v>2223930</v>
      </c>
      <c r="D22" s="154">
        <v>3892439.9999999995</v>
      </c>
      <c r="E22" s="338">
        <v>1.3214429905757052</v>
      </c>
      <c r="F22" s="228">
        <v>2.3128951184686266</v>
      </c>
      <c r="G22" s="107"/>
      <c r="H22" s="150"/>
      <c r="I22" s="107"/>
      <c r="J22" s="107"/>
      <c r="K22" s="107"/>
      <c r="L22" s="107"/>
      <c r="M22" s="107"/>
      <c r="N22" s="107"/>
      <c r="O22" s="107"/>
    </row>
    <row r="23" spans="1:27" s="108" customFormat="1" ht="15" customHeight="1" x14ac:dyDescent="0.25">
      <c r="A23" s="107"/>
      <c r="B23" s="109">
        <v>2013</v>
      </c>
      <c r="C23" s="204">
        <v>2459730</v>
      </c>
      <c r="D23" s="155">
        <v>3360910</v>
      </c>
      <c r="E23" s="339">
        <v>1.4427223090098</v>
      </c>
      <c r="F23" s="229">
        <v>1.955631196391667</v>
      </c>
      <c r="G23" s="107"/>
      <c r="H23" s="150"/>
      <c r="I23" s="107"/>
      <c r="J23" s="107"/>
      <c r="K23" s="107"/>
      <c r="L23" s="107"/>
      <c r="M23" s="107"/>
      <c r="N23" s="107"/>
      <c r="O23" s="107"/>
    </row>
    <row r="24" spans="1:27" s="108" customFormat="1" ht="15" customHeight="1" x14ac:dyDescent="0.25">
      <c r="A24" s="107"/>
      <c r="B24" s="112">
        <v>2014</v>
      </c>
      <c r="C24" s="203">
        <v>2525900</v>
      </c>
      <c r="D24" s="154">
        <v>2680000</v>
      </c>
      <c r="E24" s="338">
        <v>1.4596048113183555</v>
      </c>
      <c r="F24" s="228">
        <v>1.5321256568864514</v>
      </c>
      <c r="G24" s="107"/>
      <c r="H24" s="150"/>
      <c r="I24" s="107"/>
      <c r="J24" s="107"/>
      <c r="K24" s="107"/>
      <c r="L24" s="107"/>
      <c r="M24" s="107"/>
      <c r="N24" s="107"/>
      <c r="O24" s="107"/>
    </row>
    <row r="25" spans="1:27" s="108" customFormat="1" ht="15" customHeight="1" x14ac:dyDescent="0.25">
      <c r="A25" s="107"/>
      <c r="B25" s="109">
        <v>2015</v>
      </c>
      <c r="C25" s="204">
        <v>2793010</v>
      </c>
      <c r="D25" s="155">
        <v>2336120.0000000005</v>
      </c>
      <c r="E25" s="339">
        <v>1.5541488533958718</v>
      </c>
      <c r="F25" s="229">
        <v>1.2122095077077801</v>
      </c>
      <c r="G25" s="107"/>
      <c r="H25" s="150"/>
      <c r="I25" s="107"/>
      <c r="J25" s="107"/>
      <c r="K25" s="107"/>
      <c r="L25" s="107"/>
      <c r="M25" s="107"/>
      <c r="N25" s="107"/>
      <c r="O25" s="107"/>
    </row>
    <row r="26" spans="1:27" s="108" customFormat="1" ht="15" customHeight="1" x14ac:dyDescent="0.25">
      <c r="A26" s="107"/>
      <c r="B26" s="112">
        <v>2016</v>
      </c>
      <c r="C26" s="203">
        <v>2809870</v>
      </c>
      <c r="D26" s="154">
        <v>1911870.0000000002</v>
      </c>
      <c r="E26" s="338">
        <v>1.5067150236963884</v>
      </c>
      <c r="F26" s="228">
        <v>1.1361478617188367</v>
      </c>
      <c r="G26" s="107"/>
      <c r="H26" s="150"/>
      <c r="I26" s="107"/>
      <c r="J26" s="107"/>
      <c r="K26" s="107"/>
      <c r="L26" s="107"/>
      <c r="M26" s="107"/>
      <c r="N26" s="107"/>
      <c r="O26" s="107"/>
    </row>
    <row r="27" spans="1:27" s="108" customFormat="1" ht="15" customHeight="1" x14ac:dyDescent="0.25">
      <c r="A27" s="107"/>
      <c r="B27" s="109">
        <v>2017</v>
      </c>
      <c r="C27" s="204">
        <v>3036510</v>
      </c>
      <c r="D27" s="155">
        <v>1888830.0000000005</v>
      </c>
      <c r="E27" s="339">
        <v>1.5496571755219171</v>
      </c>
      <c r="F27" s="229">
        <v>0.97454819591460362</v>
      </c>
      <c r="G27" s="107"/>
      <c r="H27" s="150"/>
      <c r="I27" s="107"/>
      <c r="J27" s="107"/>
      <c r="K27" s="107"/>
      <c r="L27" s="107"/>
      <c r="M27" s="107"/>
      <c r="N27" s="107"/>
      <c r="O27" s="107"/>
    </row>
    <row r="28" spans="1:27" s="108" customFormat="1" ht="15" customHeight="1" thickBot="1" x14ac:dyDescent="0.3">
      <c r="A28" s="107"/>
      <c r="B28" s="330">
        <v>2018</v>
      </c>
      <c r="C28" s="331">
        <v>3152660</v>
      </c>
      <c r="D28" s="332">
        <v>1706789.9999999998</v>
      </c>
      <c r="E28" s="340">
        <v>1.5462084902160769</v>
      </c>
      <c r="F28" s="336">
        <v>0.92684425368112711</v>
      </c>
      <c r="G28" s="107"/>
      <c r="H28" s="150"/>
      <c r="I28" s="107"/>
      <c r="J28" s="107"/>
      <c r="K28" s="107"/>
      <c r="L28" s="107"/>
      <c r="M28" s="107"/>
      <c r="N28" s="107"/>
      <c r="O28" s="107"/>
    </row>
    <row r="29" spans="1:27" s="108" customFormat="1" ht="15" customHeight="1" x14ac:dyDescent="0.25">
      <c r="A29" s="107"/>
      <c r="B29" s="109"/>
      <c r="C29" s="309"/>
      <c r="D29" s="155"/>
      <c r="E29" s="229"/>
      <c r="F29" s="229"/>
      <c r="G29" s="150"/>
      <c r="H29" s="150"/>
      <c r="I29"/>
      <c r="J29" s="150"/>
      <c r="K29" s="150"/>
      <c r="L29" s="107"/>
      <c r="M29" s="107"/>
      <c r="N29" s="107"/>
      <c r="O29" s="107"/>
      <c r="P29" s="107"/>
      <c r="Q29" s="107"/>
      <c r="R29" s="107"/>
      <c r="S29" s="107"/>
      <c r="T29" s="107"/>
      <c r="U29" s="107"/>
      <c r="V29" s="107"/>
      <c r="W29" s="107"/>
      <c r="X29" s="107"/>
      <c r="Y29" s="107"/>
      <c r="Z29" s="107"/>
      <c r="AA29" s="107"/>
    </row>
    <row r="30" spans="1:27" s="1" customFormat="1" ht="15" customHeight="1" x14ac:dyDescent="0.25">
      <c r="A30" s="114" t="s">
        <v>63</v>
      </c>
      <c r="B30" s="466" t="s">
        <v>306</v>
      </c>
      <c r="C30" s="466"/>
      <c r="D30" s="466"/>
      <c r="E30" s="467"/>
      <c r="F30" s="467"/>
    </row>
    <row r="31" spans="1:27" s="1" customFormat="1" ht="15" customHeight="1" x14ac:dyDescent="0.25">
      <c r="A31" s="308" t="s">
        <v>273</v>
      </c>
      <c r="B31" s="447" t="s">
        <v>311</v>
      </c>
      <c r="C31" s="448"/>
      <c r="D31" s="448"/>
    </row>
    <row r="32" spans="1:27" s="70" customFormat="1" x14ac:dyDescent="0.25">
      <c r="A32" s="415" t="s">
        <v>4</v>
      </c>
      <c r="B32" s="431" t="s">
        <v>351</v>
      </c>
      <c r="C32" s="432"/>
      <c r="D32" s="446"/>
      <c r="E32" s="88"/>
      <c r="F32" s="88"/>
    </row>
    <row r="33" spans="1:27" x14ac:dyDescent="0.25">
      <c r="A33" s="70"/>
      <c r="B33" s="88"/>
      <c r="C33" s="88"/>
      <c r="D33" s="88"/>
      <c r="E33" s="88"/>
      <c r="F33" s="88"/>
      <c r="G33" s="70"/>
      <c r="H33" s="70"/>
      <c r="J33" s="70"/>
      <c r="K33" s="70"/>
      <c r="L33" s="70"/>
      <c r="M33" s="70"/>
      <c r="N33" s="70"/>
      <c r="O33" s="70"/>
      <c r="P33" s="70"/>
      <c r="Q33" s="70"/>
      <c r="R33" s="70"/>
      <c r="S33" s="70"/>
      <c r="T33" s="70"/>
      <c r="U33" s="70"/>
      <c r="V33" s="70"/>
      <c r="W33" s="70"/>
      <c r="X33" s="70"/>
      <c r="Y33" s="70"/>
      <c r="Z33" s="70"/>
      <c r="AA33" s="70"/>
    </row>
    <row r="34" spans="1:27" x14ac:dyDescent="0.25">
      <c r="A34" s="70"/>
      <c r="B34" s="88"/>
      <c r="C34" s="88"/>
      <c r="D34" s="88"/>
      <c r="E34" s="70"/>
      <c r="F34" s="105"/>
      <c r="G34" s="70"/>
      <c r="H34" s="70"/>
      <c r="J34" s="70"/>
      <c r="K34" s="70"/>
      <c r="L34" s="70"/>
      <c r="M34" s="70"/>
      <c r="N34" s="70"/>
      <c r="O34" s="70"/>
      <c r="P34" s="70"/>
      <c r="Q34" s="70"/>
      <c r="R34" s="70"/>
      <c r="S34" s="70"/>
      <c r="T34" s="70"/>
      <c r="U34" s="70"/>
      <c r="V34" s="70"/>
      <c r="W34" s="70"/>
      <c r="X34" s="70"/>
      <c r="Y34" s="70"/>
      <c r="Z34" s="70"/>
      <c r="AA34" s="70"/>
    </row>
    <row r="35" spans="1:27" x14ac:dyDescent="0.25">
      <c r="A35" s="70"/>
      <c r="B35" s="70"/>
      <c r="C35" s="70"/>
      <c r="D35" s="70"/>
      <c r="E35" s="70"/>
      <c r="F35" s="105"/>
      <c r="G35" s="70"/>
      <c r="H35" s="70"/>
      <c r="J35" s="70"/>
      <c r="K35" s="70"/>
      <c r="L35" s="70"/>
      <c r="M35" s="70"/>
      <c r="N35" s="70"/>
      <c r="O35" s="70"/>
      <c r="P35" s="70"/>
      <c r="Q35" s="70"/>
      <c r="R35" s="70"/>
      <c r="S35" s="70"/>
      <c r="T35" s="70"/>
      <c r="U35" s="70"/>
      <c r="V35" s="70"/>
      <c r="W35" s="70"/>
      <c r="X35" s="70"/>
      <c r="Y35" s="70"/>
      <c r="Z35" s="70"/>
      <c r="AA35" s="70"/>
    </row>
    <row r="36" spans="1:27" x14ac:dyDescent="0.25">
      <c r="A36" s="70"/>
      <c r="B36" s="70"/>
      <c r="C36" s="70"/>
      <c r="D36" s="70"/>
      <c r="E36" s="70"/>
      <c r="F36" s="105"/>
      <c r="G36" s="70"/>
      <c r="H36" s="70"/>
      <c r="J36" s="70"/>
      <c r="K36" s="70"/>
      <c r="L36" s="70"/>
      <c r="M36" s="70"/>
      <c r="N36" s="70"/>
      <c r="O36" s="70"/>
      <c r="P36" s="70"/>
      <c r="Q36" s="70"/>
      <c r="R36" s="70"/>
      <c r="S36" s="70"/>
      <c r="T36" s="70"/>
      <c r="U36" s="70"/>
      <c r="V36" s="70"/>
      <c r="W36" s="70"/>
      <c r="X36" s="70"/>
      <c r="Y36" s="70"/>
      <c r="Z36" s="70"/>
      <c r="AA36" s="70"/>
    </row>
    <row r="37" spans="1:27" x14ac:dyDescent="0.25">
      <c r="A37" s="70"/>
      <c r="B37" s="70"/>
      <c r="C37" s="70"/>
      <c r="D37" s="70"/>
      <c r="E37" s="70"/>
      <c r="F37" s="105"/>
      <c r="G37" s="70"/>
      <c r="H37" s="70"/>
      <c r="J37" s="70"/>
      <c r="K37" s="70"/>
      <c r="L37" s="70"/>
      <c r="M37" s="70"/>
      <c r="N37" s="70"/>
      <c r="O37" s="70"/>
      <c r="P37" s="70"/>
      <c r="Q37" s="70"/>
      <c r="R37" s="70"/>
      <c r="S37" s="70"/>
      <c r="T37" s="70"/>
      <c r="U37" s="70"/>
      <c r="V37" s="70"/>
      <c r="W37" s="70"/>
      <c r="X37" s="70"/>
      <c r="Y37" s="70"/>
      <c r="Z37" s="70"/>
      <c r="AA37" s="70"/>
    </row>
    <row r="38" spans="1:27" x14ac:dyDescent="0.25">
      <c r="A38" s="70"/>
      <c r="B38" s="70"/>
      <c r="C38" s="70"/>
      <c r="D38" s="70"/>
      <c r="E38" s="70"/>
      <c r="F38" s="105"/>
      <c r="G38" s="70"/>
      <c r="H38" s="70"/>
      <c r="J38" s="70"/>
      <c r="K38" s="70"/>
      <c r="L38" s="70"/>
      <c r="M38" s="70"/>
      <c r="N38" s="70"/>
      <c r="O38" s="70"/>
      <c r="P38" s="70"/>
      <c r="Q38" s="70"/>
      <c r="R38" s="70"/>
      <c r="S38" s="70"/>
      <c r="T38" s="70"/>
      <c r="U38" s="70"/>
      <c r="V38" s="70"/>
      <c r="W38" s="70"/>
      <c r="X38" s="70"/>
      <c r="Y38" s="70"/>
      <c r="Z38" s="70"/>
      <c r="AA38" s="70"/>
    </row>
    <row r="39" spans="1:27" x14ac:dyDescent="0.25">
      <c r="A39" s="70"/>
      <c r="B39" s="70"/>
      <c r="C39" s="70"/>
      <c r="D39" s="70"/>
      <c r="E39" s="70"/>
      <c r="F39" s="105"/>
      <c r="G39" s="70"/>
      <c r="H39" s="70"/>
      <c r="J39" s="70"/>
      <c r="K39" s="70"/>
      <c r="L39" s="70"/>
      <c r="M39" s="70"/>
      <c r="N39" s="70"/>
      <c r="O39" s="70"/>
      <c r="P39" s="70"/>
      <c r="Q39" s="70"/>
      <c r="R39" s="70"/>
      <c r="S39" s="70"/>
      <c r="T39" s="70"/>
      <c r="U39" s="70"/>
      <c r="V39" s="70"/>
      <c r="W39" s="70"/>
      <c r="X39" s="70"/>
      <c r="Y39" s="70"/>
      <c r="Z39" s="70"/>
      <c r="AA39" s="70"/>
    </row>
    <row r="40" spans="1:27" x14ac:dyDescent="0.25">
      <c r="A40" s="70"/>
      <c r="B40" s="70"/>
      <c r="C40" s="70"/>
      <c r="D40" s="70"/>
    </row>
  </sheetData>
  <mergeCells count="9">
    <mergeCell ref="B32:D32"/>
    <mergeCell ref="E4:F4"/>
    <mergeCell ref="B30:F30"/>
    <mergeCell ref="B31:D31"/>
    <mergeCell ref="B2:F2"/>
    <mergeCell ref="B3:F3"/>
    <mergeCell ref="B4:B5"/>
    <mergeCell ref="C4:C5"/>
    <mergeCell ref="D4:D5"/>
  </mergeCells>
  <hyperlinks>
    <hyperlink ref="F1" location="Índice!A1" display="[índice Ç]"/>
    <hyperlink ref="B3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Índice</vt:lpstr>
      <vt:lpstr>Quadro 1</vt:lpstr>
      <vt:lpstr>Quadro 2</vt:lpstr>
      <vt:lpstr>Quadro 3</vt:lpstr>
      <vt:lpstr>Quadro 4</vt:lpstr>
      <vt:lpstr>Quadro 5</vt:lpstr>
      <vt:lpstr>Quadro 6</vt:lpstr>
      <vt:lpstr>Quadro 7</vt:lpstr>
      <vt:lpstr>Quadro 8</vt:lpstr>
      <vt:lpstr>Quadro 9</vt:lpstr>
      <vt:lpstr>Quadro 10</vt:lpstr>
      <vt:lpstr>Gráfico 1</vt:lpstr>
      <vt:lpstr>Gráfico 2</vt:lpstr>
      <vt:lpstr>Gráfico 3</vt:lpstr>
      <vt:lpstr>Gráfico 4</vt:lpstr>
      <vt:lpstr>Gráfico 5</vt:lpstr>
      <vt:lpstr>Gráfico 6</vt:lpstr>
      <vt:lpstr>Gráfico 7</vt:lpstr>
      <vt:lpstr>Gráfico 8</vt:lpstr>
      <vt:lpstr>Gráfico 9</vt:lpstr>
      <vt:lpstr>Gráfico 10</vt:lpstr>
      <vt:lpstr>Metainformação</vt:lpstr>
      <vt:lpstr>Índice!Print_Titles</vt:lpstr>
      <vt:lpstr>Metainformação!Print_Titles</vt:lpstr>
      <vt:lpstr>'Quadro 1'!Print_Titles</vt:lpstr>
      <vt:lpstr>'Quadro 2'!Print_Titles</vt:lpstr>
      <vt:lpstr>'Quadro 3'!Print_Titles</vt:lpstr>
      <vt:lpstr>'Quadro 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2019-11-16T00:00:59Z</dcterms:modified>
</cp:coreProperties>
</file>